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Ekonomika\Kros\Kontrolní a slepé rozpočty\2020 - Opravné a údržbové práce SEE\"/>
    </mc:Choice>
  </mc:AlternateContent>
  <bookViews>
    <workbookView xWindow="0" yWindow="0" windowWidth="0" windowHeight="0"/>
  </bookViews>
  <sheets>
    <sheet name="Rekapitulace zakázky" sheetId="1" r:id="rId1"/>
    <sheet name="R01 - Infrastruktura" sheetId="2" r:id="rId2"/>
    <sheet name="R02 - Stavební část" sheetId="3" r:id="rId3"/>
    <sheet name="R03 - VRN" sheetId="4" r:id="rId4"/>
    <sheet name="R04 - ON" sheetId="5" r:id="rId5"/>
  </sheets>
  <definedNames>
    <definedName name="_xlnm.Print_Area" localSheetId="0">'Rekapitulace zakázky'!$D$4:$AO$76,'Rekapitulace zakázky'!$C$82:$AQ$100</definedName>
    <definedName name="_xlnm.Print_Titles" localSheetId="0">'Rekapitulace zakázky'!$92:$92</definedName>
    <definedName name="_xlnm._FilterDatabase" localSheetId="1" hidden="1">'R01 - Infrastruktura'!$C$125:$K$631</definedName>
    <definedName name="_xlnm.Print_Area" localSheetId="1">'R01 - Infrastruktura'!$C$4:$J$76,'R01 - Infrastruktura'!$C$82:$J$105,'R01 - Infrastruktura'!$C$111:$K$631</definedName>
    <definedName name="_xlnm.Print_Titles" localSheetId="1">'R01 - Infrastruktura'!$125:$125</definedName>
    <definedName name="_xlnm._FilterDatabase" localSheetId="2" hidden="1">'R02 - Stavební část'!$C$130:$K$233</definedName>
    <definedName name="_xlnm.Print_Area" localSheetId="2">'R02 - Stavební část'!$C$4:$J$76,'R02 - Stavební část'!$C$82:$J$110,'R02 - Stavební část'!$C$116:$K$233</definedName>
    <definedName name="_xlnm.Print_Titles" localSheetId="2">'R02 - Stavební část'!$130:$130</definedName>
    <definedName name="_xlnm._FilterDatabase" localSheetId="3" hidden="1">'R03 - VRN'!$C$121:$K$156</definedName>
    <definedName name="_xlnm.Print_Area" localSheetId="3">'R03 - VRN'!$C$4:$J$76,'R03 - VRN'!$C$82:$J$101,'R03 - VRN'!$C$107:$K$156</definedName>
    <definedName name="_xlnm.Print_Titles" localSheetId="3">'R03 - VRN'!$121:$121</definedName>
    <definedName name="_xlnm._FilterDatabase" localSheetId="4" hidden="1">'R04 - ON'!$C$120:$K$137</definedName>
    <definedName name="_xlnm.Print_Area" localSheetId="4">'R04 - ON'!$C$4:$J$76,'R04 - ON'!$C$82:$J$100,'R04 - ON'!$C$106:$K$137</definedName>
    <definedName name="_xlnm.Print_Titles" localSheetId="4">'R04 - ON'!$120:$120</definedName>
  </definedNames>
  <calcPr/>
</workbook>
</file>

<file path=xl/calcChain.xml><?xml version="1.0" encoding="utf-8"?>
<calcChain xmlns="http://schemas.openxmlformats.org/spreadsheetml/2006/main">
  <c i="5" l="1" r="J39"/>
  <c r="J38"/>
  <c i="1" r="AY99"/>
  <c i="5" r="J37"/>
  <c i="1" r="AX99"/>
  <c i="5"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8"/>
  <c r="J117"/>
  <c r="F117"/>
  <c r="F115"/>
  <c r="E113"/>
  <c r="J94"/>
  <c r="J93"/>
  <c r="F93"/>
  <c r="F91"/>
  <c r="E89"/>
  <c r="J20"/>
  <c r="E20"/>
  <c r="F118"/>
  <c r="J19"/>
  <c r="J14"/>
  <c r="J115"/>
  <c r="E7"/>
  <c r="E109"/>
  <c i="4" r="J39"/>
  <c r="J38"/>
  <c i="1" r="AY98"/>
  <c i="4" r="J37"/>
  <c i="1" r="AX98"/>
  <c i="4"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J119"/>
  <c r="J118"/>
  <c r="F118"/>
  <c r="F116"/>
  <c r="E114"/>
  <c r="J94"/>
  <c r="J93"/>
  <c r="F93"/>
  <c r="F91"/>
  <c r="E89"/>
  <c r="J20"/>
  <c r="E20"/>
  <c r="F94"/>
  <c r="J19"/>
  <c r="J14"/>
  <c r="J116"/>
  <c r="E7"/>
  <c r="E110"/>
  <c i="3" r="J39"/>
  <c r="J38"/>
  <c i="1" r="AY97"/>
  <c i="3" r="J37"/>
  <c i="1" r="AX97"/>
  <c i="3"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T200"/>
  <c r="R201"/>
  <c r="R200"/>
  <c r="P201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6"/>
  <c r="BH166"/>
  <c r="BG166"/>
  <c r="BF166"/>
  <c r="T166"/>
  <c r="T165"/>
  <c r="R166"/>
  <c r="R165"/>
  <c r="P166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T155"/>
  <c r="R156"/>
  <c r="R155"/>
  <c r="P156"/>
  <c r="P155"/>
  <c r="BI153"/>
  <c r="BH153"/>
  <c r="BG153"/>
  <c r="BF153"/>
  <c r="T153"/>
  <c r="R153"/>
  <c r="P153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J128"/>
  <c r="J127"/>
  <c r="F127"/>
  <c r="F125"/>
  <c r="E123"/>
  <c r="J94"/>
  <c r="J93"/>
  <c r="F93"/>
  <c r="F91"/>
  <c r="E89"/>
  <c r="J20"/>
  <c r="E20"/>
  <c r="F128"/>
  <c r="J19"/>
  <c r="J14"/>
  <c r="J91"/>
  <c r="E7"/>
  <c r="E119"/>
  <c i="2" r="J39"/>
  <c r="J38"/>
  <c i="1" r="AY96"/>
  <c i="2" r="J37"/>
  <c i="1" r="AX96"/>
  <c i="2" r="BI629"/>
  <c r="BH629"/>
  <c r="BG629"/>
  <c r="BF629"/>
  <c r="T629"/>
  <c r="R629"/>
  <c r="P629"/>
  <c r="BI626"/>
  <c r="BH626"/>
  <c r="BG626"/>
  <c r="BF626"/>
  <c r="T626"/>
  <c r="R626"/>
  <c r="P626"/>
  <c r="BI622"/>
  <c r="BH622"/>
  <c r="BG622"/>
  <c r="BF622"/>
  <c r="T622"/>
  <c r="R622"/>
  <c r="P622"/>
  <c r="BI620"/>
  <c r="BH620"/>
  <c r="BG620"/>
  <c r="BF620"/>
  <c r="T620"/>
  <c r="R620"/>
  <c r="P620"/>
  <c r="BI618"/>
  <c r="BH618"/>
  <c r="BG618"/>
  <c r="BF618"/>
  <c r="T618"/>
  <c r="R618"/>
  <c r="P618"/>
  <c r="BI615"/>
  <c r="BH615"/>
  <c r="BG615"/>
  <c r="BF615"/>
  <c r="T615"/>
  <c r="R615"/>
  <c r="P615"/>
  <c r="BI613"/>
  <c r="BH613"/>
  <c r="BG613"/>
  <c r="BF613"/>
  <c r="T613"/>
  <c r="R613"/>
  <c r="P613"/>
  <c r="BI611"/>
  <c r="BH611"/>
  <c r="BG611"/>
  <c r="BF611"/>
  <c r="T611"/>
  <c r="R611"/>
  <c r="P611"/>
  <c r="BI609"/>
  <c r="BH609"/>
  <c r="BG609"/>
  <c r="BF609"/>
  <c r="T609"/>
  <c r="R609"/>
  <c r="P609"/>
  <c r="BI606"/>
  <c r="BH606"/>
  <c r="BG606"/>
  <c r="BF606"/>
  <c r="T606"/>
  <c r="R606"/>
  <c r="P606"/>
  <c r="BI603"/>
  <c r="BH603"/>
  <c r="BG603"/>
  <c r="BF603"/>
  <c r="T603"/>
  <c r="R603"/>
  <c r="P603"/>
  <c r="BI600"/>
  <c r="BH600"/>
  <c r="BG600"/>
  <c r="BF600"/>
  <c r="T600"/>
  <c r="R600"/>
  <c r="P600"/>
  <c r="BI597"/>
  <c r="BH597"/>
  <c r="BG597"/>
  <c r="BF597"/>
  <c r="T597"/>
  <c r="R597"/>
  <c r="P597"/>
  <c r="BI594"/>
  <c r="BH594"/>
  <c r="BG594"/>
  <c r="BF594"/>
  <c r="T594"/>
  <c r="R594"/>
  <c r="P594"/>
  <c r="BI591"/>
  <c r="BH591"/>
  <c r="BG591"/>
  <c r="BF591"/>
  <c r="T591"/>
  <c r="R591"/>
  <c r="P591"/>
  <c r="BI588"/>
  <c r="BH588"/>
  <c r="BG588"/>
  <c r="BF588"/>
  <c r="T588"/>
  <c r="R588"/>
  <c r="P588"/>
  <c r="BI586"/>
  <c r="BH586"/>
  <c r="BG586"/>
  <c r="BF586"/>
  <c r="T586"/>
  <c r="R586"/>
  <c r="P586"/>
  <c r="BI584"/>
  <c r="BH584"/>
  <c r="BG584"/>
  <c r="BF584"/>
  <c r="T584"/>
  <c r="R584"/>
  <c r="P584"/>
  <c r="BI582"/>
  <c r="BH582"/>
  <c r="BG582"/>
  <c r="BF582"/>
  <c r="T582"/>
  <c r="R582"/>
  <c r="P582"/>
  <c r="BI580"/>
  <c r="BH580"/>
  <c r="BG580"/>
  <c r="BF580"/>
  <c r="T580"/>
  <c r="R580"/>
  <c r="P580"/>
  <c r="BI578"/>
  <c r="BH578"/>
  <c r="BG578"/>
  <c r="BF578"/>
  <c r="T578"/>
  <c r="R578"/>
  <c r="P578"/>
  <c r="BI576"/>
  <c r="BH576"/>
  <c r="BG576"/>
  <c r="BF576"/>
  <c r="T576"/>
  <c r="R576"/>
  <c r="P576"/>
  <c r="BI574"/>
  <c r="BH574"/>
  <c r="BG574"/>
  <c r="BF574"/>
  <c r="T574"/>
  <c r="R574"/>
  <c r="P574"/>
  <c r="BI572"/>
  <c r="BH572"/>
  <c r="BG572"/>
  <c r="BF572"/>
  <c r="T572"/>
  <c r="R572"/>
  <c r="P572"/>
  <c r="BI570"/>
  <c r="BH570"/>
  <c r="BG570"/>
  <c r="BF570"/>
  <c r="T570"/>
  <c r="R570"/>
  <c r="P570"/>
  <c r="BI567"/>
  <c r="BH567"/>
  <c r="BG567"/>
  <c r="BF567"/>
  <c r="T567"/>
  <c r="R567"/>
  <c r="P567"/>
  <c r="BI565"/>
  <c r="BH565"/>
  <c r="BG565"/>
  <c r="BF565"/>
  <c r="T565"/>
  <c r="R565"/>
  <c r="P565"/>
  <c r="BI562"/>
  <c r="BH562"/>
  <c r="BG562"/>
  <c r="BF562"/>
  <c r="T562"/>
  <c r="R562"/>
  <c r="P562"/>
  <c r="BI560"/>
  <c r="BH560"/>
  <c r="BG560"/>
  <c r="BF560"/>
  <c r="T560"/>
  <c r="R560"/>
  <c r="P560"/>
  <c r="BI558"/>
  <c r="BH558"/>
  <c r="BG558"/>
  <c r="BF558"/>
  <c r="T558"/>
  <c r="R558"/>
  <c r="P558"/>
  <c r="BI556"/>
  <c r="BH556"/>
  <c r="BG556"/>
  <c r="BF556"/>
  <c r="T556"/>
  <c r="R556"/>
  <c r="P556"/>
  <c r="BI554"/>
  <c r="BH554"/>
  <c r="BG554"/>
  <c r="BF554"/>
  <c r="T554"/>
  <c r="R554"/>
  <c r="P554"/>
  <c r="BI552"/>
  <c r="BH552"/>
  <c r="BG552"/>
  <c r="BF552"/>
  <c r="T552"/>
  <c r="R552"/>
  <c r="P552"/>
  <c r="BI550"/>
  <c r="BH550"/>
  <c r="BG550"/>
  <c r="BF550"/>
  <c r="T550"/>
  <c r="R550"/>
  <c r="P550"/>
  <c r="BI548"/>
  <c r="BH548"/>
  <c r="BG548"/>
  <c r="BF548"/>
  <c r="T548"/>
  <c r="R548"/>
  <c r="P548"/>
  <c r="BI546"/>
  <c r="BH546"/>
  <c r="BG546"/>
  <c r="BF546"/>
  <c r="T546"/>
  <c r="R546"/>
  <c r="P546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5"/>
  <c r="BH535"/>
  <c r="BG535"/>
  <c r="BF535"/>
  <c r="T535"/>
  <c r="R535"/>
  <c r="P535"/>
  <c r="BI533"/>
  <c r="BH533"/>
  <c r="BG533"/>
  <c r="BF533"/>
  <c r="T533"/>
  <c r="R533"/>
  <c r="P533"/>
  <c r="BI531"/>
  <c r="BH531"/>
  <c r="BG531"/>
  <c r="BF531"/>
  <c r="T531"/>
  <c r="R531"/>
  <c r="P531"/>
  <c r="BI529"/>
  <c r="BH529"/>
  <c r="BG529"/>
  <c r="BF529"/>
  <c r="T529"/>
  <c r="R529"/>
  <c r="P529"/>
  <c r="BI526"/>
  <c r="BH526"/>
  <c r="BG526"/>
  <c r="BF526"/>
  <c r="T526"/>
  <c r="R526"/>
  <c r="P526"/>
  <c r="BI524"/>
  <c r="BH524"/>
  <c r="BG524"/>
  <c r="BF524"/>
  <c r="T524"/>
  <c r="R524"/>
  <c r="P524"/>
  <c r="BI521"/>
  <c r="BH521"/>
  <c r="BG521"/>
  <c r="BF521"/>
  <c r="T521"/>
  <c r="R521"/>
  <c r="P521"/>
  <c r="BI519"/>
  <c r="BH519"/>
  <c r="BG519"/>
  <c r="BF519"/>
  <c r="T519"/>
  <c r="R519"/>
  <c r="P519"/>
  <c r="BI517"/>
  <c r="BH517"/>
  <c r="BG517"/>
  <c r="BF517"/>
  <c r="T517"/>
  <c r="R517"/>
  <c r="P517"/>
  <c r="BI515"/>
  <c r="BH515"/>
  <c r="BG515"/>
  <c r="BF515"/>
  <c r="T515"/>
  <c r="R515"/>
  <c r="P515"/>
  <c r="BI513"/>
  <c r="BH513"/>
  <c r="BG513"/>
  <c r="BF513"/>
  <c r="T513"/>
  <c r="R513"/>
  <c r="P513"/>
  <c r="BI511"/>
  <c r="BH511"/>
  <c r="BG511"/>
  <c r="BF511"/>
  <c r="T511"/>
  <c r="R511"/>
  <c r="P511"/>
  <c r="BI507"/>
  <c r="BH507"/>
  <c r="BG507"/>
  <c r="BF507"/>
  <c r="T507"/>
  <c r="R507"/>
  <c r="P507"/>
  <c r="BI504"/>
  <c r="BH504"/>
  <c r="BG504"/>
  <c r="BF504"/>
  <c r="T504"/>
  <c r="R504"/>
  <c r="P504"/>
  <c r="BI501"/>
  <c r="BH501"/>
  <c r="BG501"/>
  <c r="BF501"/>
  <c r="T501"/>
  <c r="R501"/>
  <c r="P501"/>
  <c r="BI498"/>
  <c r="BH498"/>
  <c r="BG498"/>
  <c r="BF498"/>
  <c r="T498"/>
  <c r="R498"/>
  <c r="P498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4"/>
  <c r="BH484"/>
  <c r="BG484"/>
  <c r="BF484"/>
  <c r="T484"/>
  <c r="R484"/>
  <c r="P484"/>
  <c r="BI481"/>
  <c r="BH481"/>
  <c r="BG481"/>
  <c r="BF481"/>
  <c r="T481"/>
  <c r="R481"/>
  <c r="P481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2"/>
  <c r="BH472"/>
  <c r="BG472"/>
  <c r="BF472"/>
  <c r="T472"/>
  <c r="R472"/>
  <c r="P472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58"/>
  <c r="BH458"/>
  <c r="BG458"/>
  <c r="BF458"/>
  <c r="T458"/>
  <c r="R458"/>
  <c r="P458"/>
  <c r="BI455"/>
  <c r="BH455"/>
  <c r="BG455"/>
  <c r="BF455"/>
  <c r="T455"/>
  <c r="R455"/>
  <c r="P455"/>
  <c r="BI452"/>
  <c r="BH452"/>
  <c r="BG452"/>
  <c r="BF452"/>
  <c r="T452"/>
  <c r="R452"/>
  <c r="P452"/>
  <c r="BI449"/>
  <c r="BH449"/>
  <c r="BG449"/>
  <c r="BF449"/>
  <c r="T449"/>
  <c r="R449"/>
  <c r="P449"/>
  <c r="BI447"/>
  <c r="BH447"/>
  <c r="BG447"/>
  <c r="BF447"/>
  <c r="T447"/>
  <c r="R447"/>
  <c r="P447"/>
  <c r="BI444"/>
  <c r="BH444"/>
  <c r="BG444"/>
  <c r="BF444"/>
  <c r="T444"/>
  <c r="R444"/>
  <c r="P444"/>
  <c r="BI441"/>
  <c r="BH441"/>
  <c r="BG441"/>
  <c r="BF441"/>
  <c r="T441"/>
  <c r="R441"/>
  <c r="P441"/>
  <c r="BI437"/>
  <c r="BH437"/>
  <c r="BG437"/>
  <c r="BF437"/>
  <c r="T437"/>
  <c r="R437"/>
  <c r="P437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8"/>
  <c r="BH378"/>
  <c r="BG378"/>
  <c r="BF378"/>
  <c r="T378"/>
  <c r="R378"/>
  <c r="P378"/>
  <c r="BI375"/>
  <c r="BH375"/>
  <c r="BG375"/>
  <c r="BF375"/>
  <c r="T375"/>
  <c r="R375"/>
  <c r="P375"/>
  <c r="BI373"/>
  <c r="BH373"/>
  <c r="BG373"/>
  <c r="BF373"/>
  <c r="T373"/>
  <c r="R373"/>
  <c r="P373"/>
  <c r="BI370"/>
  <c r="BH370"/>
  <c r="BG370"/>
  <c r="BF370"/>
  <c r="T370"/>
  <c r="R370"/>
  <c r="P370"/>
  <c r="BI367"/>
  <c r="BH367"/>
  <c r="BG367"/>
  <c r="BF367"/>
  <c r="T367"/>
  <c r="R367"/>
  <c r="P367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R348"/>
  <c r="P348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J123"/>
  <c r="J122"/>
  <c r="F122"/>
  <c r="F120"/>
  <c r="E118"/>
  <c r="J94"/>
  <c r="J93"/>
  <c r="F93"/>
  <c r="F91"/>
  <c r="E89"/>
  <c r="J20"/>
  <c r="E20"/>
  <c r="F123"/>
  <c r="J19"/>
  <c r="J14"/>
  <c r="J120"/>
  <c r="E7"/>
  <c r="E114"/>
  <c i="1" r="L90"/>
  <c r="AM90"/>
  <c r="AM89"/>
  <c r="L89"/>
  <c r="AM87"/>
  <c r="L87"/>
  <c r="L85"/>
  <c r="L84"/>
  <c i="5" r="J135"/>
  <c r="J132"/>
  <c r="J129"/>
  <c r="BK126"/>
  <c i="4" r="BK151"/>
  <c r="J145"/>
  <c r="BK142"/>
  <c r="J136"/>
  <c r="BK134"/>
  <c r="BK132"/>
  <c r="BK129"/>
  <c r="J126"/>
  <c r="BK124"/>
  <c i="3" r="BK228"/>
  <c r="J222"/>
  <c r="BK219"/>
  <c r="J216"/>
  <c r="BK213"/>
  <c r="BK210"/>
  <c r="J207"/>
  <c r="BK204"/>
  <c r="BK191"/>
  <c r="BK184"/>
  <c i="2" r="BK609"/>
  <c r="J591"/>
  <c r="BK582"/>
  <c r="J580"/>
  <c r="BK570"/>
  <c r="BK565"/>
  <c r="J552"/>
  <c r="BK550"/>
  <c r="BK540"/>
  <c r="J538"/>
  <c r="BK524"/>
  <c r="J498"/>
  <c r="BK495"/>
  <c r="J492"/>
  <c r="BK486"/>
  <c r="BK478"/>
  <c r="BK444"/>
  <c r="BK398"/>
  <c r="J395"/>
  <c r="J373"/>
  <c r="J364"/>
  <c r="BK296"/>
  <c r="J290"/>
  <c r="J284"/>
  <c r="BK281"/>
  <c r="BK266"/>
  <c r="BK247"/>
  <c r="BK241"/>
  <c r="J235"/>
  <c r="BK214"/>
  <c r="J203"/>
  <c r="BK170"/>
  <c r="BK152"/>
  <c r="J128"/>
  <c i="5" r="BK135"/>
  <c r="BK132"/>
  <c r="BK129"/>
  <c r="J123"/>
  <c i="4" r="BK154"/>
  <c r="BK148"/>
  <c r="J142"/>
  <c r="J139"/>
  <c r="BK136"/>
  <c r="J134"/>
  <c r="J132"/>
  <c r="J129"/>
  <c r="J124"/>
  <c i="3" r="J225"/>
  <c r="J210"/>
  <c r="J201"/>
  <c r="BK194"/>
  <c r="J187"/>
  <c r="BK174"/>
  <c r="J171"/>
  <c r="BK166"/>
  <c r="BK159"/>
  <c r="BK156"/>
  <c r="J148"/>
  <c r="BK145"/>
  <c r="BK143"/>
  <c r="J137"/>
  <c i="2" r="BK613"/>
  <c r="J603"/>
  <c r="J586"/>
  <c r="J584"/>
  <c r="BK576"/>
  <c r="BK554"/>
  <c r="BK552"/>
  <c r="J548"/>
  <c r="J544"/>
  <c r="J535"/>
  <c r="BK531"/>
  <c r="BK513"/>
  <c r="J501"/>
  <c r="BK484"/>
  <c r="BK481"/>
  <c r="J478"/>
  <c r="J474"/>
  <c r="J464"/>
  <c r="BK455"/>
  <c r="BK434"/>
  <c r="J419"/>
  <c r="J410"/>
  <c r="J392"/>
  <c r="BK386"/>
  <c r="BK383"/>
  <c r="BK375"/>
  <c r="BK351"/>
  <c r="J348"/>
  <c r="J344"/>
  <c r="BK338"/>
  <c r="J314"/>
  <c r="J302"/>
  <c r="J296"/>
  <c r="J278"/>
  <c r="BK269"/>
  <c r="BK261"/>
  <c r="BK258"/>
  <c r="J255"/>
  <c r="J238"/>
  <c r="BK235"/>
  <c r="BK223"/>
  <c r="J214"/>
  <c r="J211"/>
  <c r="J208"/>
  <c r="J201"/>
  <c r="BK194"/>
  <c r="J191"/>
  <c r="BK176"/>
  <c r="J167"/>
  <c r="BK155"/>
  <c r="J149"/>
  <c r="BK134"/>
  <c i="5" r="J126"/>
  <c r="BK123"/>
  <c i="4" r="J154"/>
  <c r="J151"/>
  <c r="J148"/>
  <c r="BK145"/>
  <c r="BK139"/>
  <c r="BK126"/>
  <c i="3" r="BK231"/>
  <c r="J228"/>
  <c r="J219"/>
  <c r="J197"/>
  <c r="BK180"/>
  <c r="J177"/>
  <c r="J174"/>
  <c r="J166"/>
  <c r="BK162"/>
  <c r="J153"/>
  <c r="BK151"/>
  <c r="BK148"/>
  <c r="BK140"/>
  <c i="2" r="BK594"/>
  <c r="BK591"/>
  <c r="BK580"/>
  <c r="J576"/>
  <c r="BK560"/>
  <c r="J558"/>
  <c r="J556"/>
  <c r="J550"/>
  <c r="BK548"/>
  <c r="J542"/>
  <c r="BK533"/>
  <c r="J526"/>
  <c r="BK521"/>
  <c r="J513"/>
  <c r="J511"/>
  <c r="J489"/>
  <c r="J486"/>
  <c r="J461"/>
  <c r="J441"/>
  <c r="J428"/>
  <c r="J425"/>
  <c r="BK410"/>
  <c r="J401"/>
  <c r="J398"/>
  <c r="BK395"/>
  <c r="J375"/>
  <c r="BK367"/>
  <c r="BK364"/>
  <c r="BK332"/>
  <c r="J323"/>
  <c r="BK311"/>
  <c r="J308"/>
  <c r="BK287"/>
  <c r="BK278"/>
  <c r="J272"/>
  <c r="J269"/>
  <c r="J261"/>
  <c r="J250"/>
  <c r="BK217"/>
  <c r="BK203"/>
  <c r="J170"/>
  <c r="BK167"/>
  <c r="J158"/>
  <c r="BK137"/>
  <c r="BK131"/>
  <c i="3" r="J231"/>
  <c r="BK225"/>
  <c r="BK222"/>
  <c r="J204"/>
  <c r="BK201"/>
  <c r="BK197"/>
  <c r="J194"/>
  <c r="J191"/>
  <c r="J184"/>
  <c r="BK177"/>
  <c r="J162"/>
  <c r="J159"/>
  <c r="BK153"/>
  <c r="J145"/>
  <c r="J143"/>
  <c r="J140"/>
  <c i="2" r="J611"/>
  <c r="BK603"/>
  <c r="BK600"/>
  <c r="J597"/>
  <c r="J594"/>
  <c r="J588"/>
  <c r="BK574"/>
  <c r="BK572"/>
  <c r="J570"/>
  <c r="J567"/>
  <c r="BK562"/>
  <c r="BK542"/>
  <c r="J521"/>
  <c r="J519"/>
  <c r="J515"/>
  <c r="BK504"/>
  <c r="BK492"/>
  <c r="BK470"/>
  <c r="BK464"/>
  <c r="J455"/>
  <c r="BK452"/>
  <c r="J431"/>
  <c r="BK428"/>
  <c r="BK425"/>
  <c r="BK422"/>
  <c r="J416"/>
  <c r="BK407"/>
  <c r="BK389"/>
  <c r="BK378"/>
  <c r="BK362"/>
  <c r="BK353"/>
  <c r="BK341"/>
  <c r="BK323"/>
  <c r="BK320"/>
  <c r="J317"/>
  <c r="BK275"/>
  <c r="BK255"/>
  <c r="J252"/>
  <c r="J244"/>
  <c r="J241"/>
  <c r="BK229"/>
  <c r="J197"/>
  <c r="BK188"/>
  <c r="J185"/>
  <c r="J173"/>
  <c r="J155"/>
  <c r="BK143"/>
  <c r="J140"/>
  <c r="J134"/>
  <c r="J131"/>
  <c r="BK128"/>
  <c i="3" r="BK216"/>
  <c r="J213"/>
  <c r="BK207"/>
  <c r="BK187"/>
  <c r="J180"/>
  <c r="BK171"/>
  <c r="J156"/>
  <c r="BK134"/>
  <c i="2" r="BK606"/>
  <c r="BK586"/>
  <c r="J578"/>
  <c r="BK567"/>
  <c r="BK558"/>
  <c r="BK535"/>
  <c r="J531"/>
  <c r="BK526"/>
  <c r="J524"/>
  <c r="J517"/>
  <c r="BK511"/>
  <c r="BK507"/>
  <c r="BK501"/>
  <c r="J484"/>
  <c r="J470"/>
  <c r="J458"/>
  <c r="J452"/>
  <c r="J449"/>
  <c r="BK447"/>
  <c r="BK441"/>
  <c r="J437"/>
  <c r="BK431"/>
  <c r="J422"/>
  <c r="J413"/>
  <c r="J386"/>
  <c r="J380"/>
  <c r="J370"/>
  <c r="J367"/>
  <c r="J359"/>
  <c r="J356"/>
  <c r="J353"/>
  <c r="BK335"/>
  <c r="J332"/>
  <c r="BK326"/>
  <c r="BK314"/>
  <c r="BK308"/>
  <c r="BK302"/>
  <c r="BK299"/>
  <c r="J293"/>
  <c r="J287"/>
  <c r="J266"/>
  <c r="BK244"/>
  <c r="J229"/>
  <c r="J226"/>
  <c r="BK208"/>
  <c r="BK205"/>
  <c r="BK191"/>
  <c r="J179"/>
  <c r="J164"/>
  <c r="J137"/>
  <c i="3" r="J134"/>
  <c i="2" r="BK629"/>
  <c r="J629"/>
  <c r="BK626"/>
  <c r="J626"/>
  <c r="BK622"/>
  <c r="J622"/>
  <c r="BK620"/>
  <c r="J620"/>
  <c r="BK618"/>
  <c r="J618"/>
  <c r="BK615"/>
  <c r="J615"/>
  <c r="J613"/>
  <c r="BK611"/>
  <c r="J606"/>
  <c r="J600"/>
  <c r="BK584"/>
  <c r="J572"/>
  <c r="J562"/>
  <c r="BK556"/>
  <c r="J554"/>
  <c r="BK546"/>
  <c r="BK538"/>
  <c r="J529"/>
  <c r="BK515"/>
  <c r="J504"/>
  <c r="BK498"/>
  <c r="J476"/>
  <c r="BK474"/>
  <c r="BK467"/>
  <c r="BK461"/>
  <c r="J434"/>
  <c r="BK416"/>
  <c r="J407"/>
  <c r="BK404"/>
  <c r="J383"/>
  <c r="BK373"/>
  <c r="BK348"/>
  <c r="BK344"/>
  <c r="J329"/>
  <c r="J320"/>
  <c r="BK317"/>
  <c r="BK305"/>
  <c r="J299"/>
  <c r="BK290"/>
  <c r="BK272"/>
  <c r="BK263"/>
  <c r="BK252"/>
  <c r="BK220"/>
  <c r="J217"/>
  <c r="BK211"/>
  <c r="J205"/>
  <c r="BK201"/>
  <c r="BK179"/>
  <c r="J161"/>
  <c r="J146"/>
  <c r="J143"/>
  <c r="BK140"/>
  <c i="3" r="J151"/>
  <c r="BK137"/>
  <c i="2" r="J609"/>
  <c r="BK578"/>
  <c r="J574"/>
  <c r="J560"/>
  <c r="J546"/>
  <c r="BK544"/>
  <c r="J540"/>
  <c r="J533"/>
  <c r="BK529"/>
  <c r="BK519"/>
  <c r="J507"/>
  <c r="J495"/>
  <c r="BK476"/>
  <c r="J472"/>
  <c r="J467"/>
  <c r="BK458"/>
  <c r="BK419"/>
  <c r="BK413"/>
  <c r="J404"/>
  <c r="BK392"/>
  <c r="J389"/>
  <c r="BK370"/>
  <c r="BK359"/>
  <c r="J341"/>
  <c r="BK329"/>
  <c r="J305"/>
  <c r="BK284"/>
  <c r="J281"/>
  <c r="J275"/>
  <c r="J263"/>
  <c r="J258"/>
  <c r="BK250"/>
  <c r="J247"/>
  <c r="J232"/>
  <c r="BK226"/>
  <c r="J223"/>
  <c r="BK197"/>
  <c r="J188"/>
  <c r="BK182"/>
  <c r="BK173"/>
  <c r="BK164"/>
  <c r="BK158"/>
  <c r="BK597"/>
  <c r="BK588"/>
  <c r="J582"/>
  <c r="J565"/>
  <c r="BK517"/>
  <c r="BK489"/>
  <c r="J481"/>
  <c r="BK472"/>
  <c r="BK449"/>
  <c r="J447"/>
  <c r="J444"/>
  <c r="BK437"/>
  <c r="BK401"/>
  <c r="BK380"/>
  <c r="J378"/>
  <c r="J362"/>
  <c r="BK356"/>
  <c r="J351"/>
  <c r="J338"/>
  <c r="J335"/>
  <c r="J326"/>
  <c r="J311"/>
  <c r="BK293"/>
  <c r="BK238"/>
  <c r="BK232"/>
  <c r="J220"/>
  <c r="J194"/>
  <c r="BK185"/>
  <c r="J182"/>
  <c r="J176"/>
  <c r="BK161"/>
  <c r="J152"/>
  <c r="BK149"/>
  <c r="BK146"/>
  <c i="1" r="AS95"/>
  <c i="4" r="F37"/>
  <c i="1" r="BB98"/>
  <c i="2" l="1" r="P127"/>
  <c r="P347"/>
  <c r="T440"/>
  <c r="P200"/>
  <c r="R510"/>
  <c r="R200"/>
  <c r="T510"/>
  <c i="3" r="BK203"/>
  <c r="J203"/>
  <c r="J109"/>
  <c i="2" r="T200"/>
  <c r="P510"/>
  <c i="3" r="R133"/>
  <c i="2" r="R127"/>
  <c r="R347"/>
  <c r="P440"/>
  <c r="T625"/>
  <c i="3" r="P133"/>
  <c r="P170"/>
  <c r="P183"/>
  <c r="P190"/>
  <c i="2" r="BK127"/>
  <c r="J127"/>
  <c r="J99"/>
  <c r="BK347"/>
  <c r="J347"/>
  <c r="J101"/>
  <c r="BK440"/>
  <c r="J440"/>
  <c r="J102"/>
  <c r="BK625"/>
  <c r="J625"/>
  <c r="J104"/>
  <c i="3" r="T133"/>
  <c r="R158"/>
  <c r="R170"/>
  <c r="R183"/>
  <c r="R190"/>
  <c r="R203"/>
  <c i="4" r="P123"/>
  <c r="T123"/>
  <c r="T138"/>
  <c i="5" r="P122"/>
  <c r="P121"/>
  <c i="1" r="AU99"/>
  <c i="2" r="T127"/>
  <c r="T347"/>
  <c r="R440"/>
  <c r="R625"/>
  <c i="3" r="BK133"/>
  <c r="P158"/>
  <c r="BK170"/>
  <c r="J170"/>
  <c r="J105"/>
  <c r="BK183"/>
  <c r="J183"/>
  <c r="J106"/>
  <c r="BK190"/>
  <c r="J190"/>
  <c r="J107"/>
  <c r="P203"/>
  <c i="4" r="BK123"/>
  <c r="BK122"/>
  <c r="J122"/>
  <c r="J98"/>
  <c r="BK138"/>
  <c r="J138"/>
  <c r="J100"/>
  <c r="P138"/>
  <c i="5" r="BK122"/>
  <c r="J122"/>
  <c r="J99"/>
  <c r="R122"/>
  <c r="R121"/>
  <c i="2" r="BK200"/>
  <c r="J200"/>
  <c r="J100"/>
  <c r="BK510"/>
  <c r="J510"/>
  <c r="J103"/>
  <c r="P625"/>
  <c i="3" r="BK158"/>
  <c r="J158"/>
  <c r="J102"/>
  <c r="T158"/>
  <c r="T170"/>
  <c r="T183"/>
  <c r="T190"/>
  <c r="T203"/>
  <c i="4" r="R123"/>
  <c r="R122"/>
  <c r="R138"/>
  <c i="5" r="T122"/>
  <c r="T121"/>
  <c i="2" r="F94"/>
  <c r="BE131"/>
  <c r="BE134"/>
  <c r="BE158"/>
  <c r="BE164"/>
  <c r="BE188"/>
  <c r="BE266"/>
  <c r="BE305"/>
  <c r="BE317"/>
  <c r="BE338"/>
  <c r="BE344"/>
  <c r="BE373"/>
  <c r="BE467"/>
  <c r="BE521"/>
  <c r="BE524"/>
  <c r="BE535"/>
  <c r="BE550"/>
  <c r="BE552"/>
  <c r="BE586"/>
  <c r="E85"/>
  <c r="BE140"/>
  <c r="BE143"/>
  <c r="BE155"/>
  <c r="BE161"/>
  <c r="BE173"/>
  <c r="BE179"/>
  <c r="BE194"/>
  <c r="BE296"/>
  <c r="BE308"/>
  <c r="BE311"/>
  <c r="BE335"/>
  <c r="BE348"/>
  <c r="BE356"/>
  <c r="BE364"/>
  <c r="BE380"/>
  <c r="BE383"/>
  <c r="BE407"/>
  <c r="BE501"/>
  <c r="BE511"/>
  <c r="BE513"/>
  <c r="BE531"/>
  <c r="BE570"/>
  <c r="BE594"/>
  <c r="BE597"/>
  <c r="BE603"/>
  <c i="3" r="BE143"/>
  <c i="2" r="BE137"/>
  <c r="BE176"/>
  <c r="BE191"/>
  <c r="BE197"/>
  <c r="BE244"/>
  <c r="BE255"/>
  <c r="BE258"/>
  <c r="BE326"/>
  <c r="BE341"/>
  <c r="BE367"/>
  <c r="BE378"/>
  <c r="BE398"/>
  <c r="BE410"/>
  <c r="BE413"/>
  <c r="BE419"/>
  <c r="BE441"/>
  <c r="BE447"/>
  <c r="BE452"/>
  <c r="BE470"/>
  <c r="BE484"/>
  <c r="BE558"/>
  <c r="BE574"/>
  <c r="BE578"/>
  <c r="BE580"/>
  <c r="BE615"/>
  <c r="BE618"/>
  <c r="BE620"/>
  <c r="BE622"/>
  <c r="BE626"/>
  <c r="BE629"/>
  <c i="3" r="BE156"/>
  <c r="BE162"/>
  <c r="BE174"/>
  <c r="BE201"/>
  <c i="2" r="J91"/>
  <c r="BE128"/>
  <c r="BE149"/>
  <c r="BE167"/>
  <c r="BE170"/>
  <c r="BE182"/>
  <c r="BE185"/>
  <c r="BE201"/>
  <c r="BE261"/>
  <c r="BE320"/>
  <c r="BE323"/>
  <c r="BE351"/>
  <c r="BE362"/>
  <c r="BE375"/>
  <c r="BE401"/>
  <c r="BE425"/>
  <c r="BE428"/>
  <c r="BE489"/>
  <c r="BE504"/>
  <c r="BE540"/>
  <c r="BE542"/>
  <c r="BE554"/>
  <c r="BE588"/>
  <c r="BE591"/>
  <c i="3" r="BE184"/>
  <c r="BE204"/>
  <c r="BE210"/>
  <c r="BE222"/>
  <c r="BE225"/>
  <c r="BE228"/>
  <c i="2" r="BE205"/>
  <c r="BE208"/>
  <c r="BE217"/>
  <c r="BE232"/>
  <c r="BE235"/>
  <c r="BE247"/>
  <c r="BE269"/>
  <c r="BE272"/>
  <c r="BE278"/>
  <c r="BE287"/>
  <c r="BE290"/>
  <c r="BE302"/>
  <c r="BE314"/>
  <c r="BE329"/>
  <c r="BE332"/>
  <c r="BE370"/>
  <c r="BE386"/>
  <c r="BE395"/>
  <c r="BE481"/>
  <c r="BE486"/>
  <c r="BE495"/>
  <c r="BE548"/>
  <c r="BE556"/>
  <c r="BE582"/>
  <c r="BE584"/>
  <c i="3" r="E85"/>
  <c r="BE151"/>
  <c r="BE166"/>
  <c r="BE180"/>
  <c r="BE187"/>
  <c r="BE219"/>
  <c r="BK165"/>
  <c r="J165"/>
  <c r="J103"/>
  <c i="2" r="BE146"/>
  <c r="BE152"/>
  <c r="BE214"/>
  <c r="BE223"/>
  <c r="BE241"/>
  <c r="BE275"/>
  <c r="BE281"/>
  <c r="BE293"/>
  <c r="BE353"/>
  <c r="BE389"/>
  <c r="BE404"/>
  <c r="BE455"/>
  <c r="BE472"/>
  <c r="BE474"/>
  <c r="BE476"/>
  <c r="BE478"/>
  <c r="BE492"/>
  <c r="BE498"/>
  <c r="BE515"/>
  <c r="BE517"/>
  <c r="BE519"/>
  <c r="BE546"/>
  <c r="BE565"/>
  <c r="BE567"/>
  <c r="BE572"/>
  <c r="BE606"/>
  <c r="BE609"/>
  <c r="BE611"/>
  <c r="BE613"/>
  <c i="3" r="J125"/>
  <c r="BE134"/>
  <c r="BE137"/>
  <c r="BE145"/>
  <c r="BE159"/>
  <c r="BE171"/>
  <c r="BE194"/>
  <c r="BE216"/>
  <c i="4" r="E85"/>
  <c r="F119"/>
  <c r="BE124"/>
  <c r="BE129"/>
  <c r="BE132"/>
  <c i="5" r="E85"/>
  <c r="J91"/>
  <c r="F94"/>
  <c r="BE126"/>
  <c r="BE129"/>
  <c r="BE132"/>
  <c i="2" r="BE203"/>
  <c r="BE220"/>
  <c r="BE226"/>
  <c r="BE229"/>
  <c r="BE250"/>
  <c r="BE263"/>
  <c r="BE284"/>
  <c r="BE359"/>
  <c r="BE416"/>
  <c r="BE431"/>
  <c r="BE437"/>
  <c r="BE444"/>
  <c r="BE449"/>
  <c r="BE458"/>
  <c r="BE507"/>
  <c r="BE533"/>
  <c r="BE538"/>
  <c r="BE560"/>
  <c r="BE562"/>
  <c i="3" r="BE140"/>
  <c r="BE153"/>
  <c r="BE177"/>
  <c r="BE191"/>
  <c r="BE207"/>
  <c r="BE213"/>
  <c r="BK200"/>
  <c r="J200"/>
  <c r="J108"/>
  <c i="4" r="J91"/>
  <c r="BE126"/>
  <c r="BE134"/>
  <c r="BE142"/>
  <c r="BE145"/>
  <c r="BE148"/>
  <c r="BE151"/>
  <c i="2" r="BE211"/>
  <c r="BE238"/>
  <c r="BE252"/>
  <c r="BE299"/>
  <c r="BE392"/>
  <c r="BE422"/>
  <c r="BE434"/>
  <c r="BE461"/>
  <c r="BE464"/>
  <c r="BE526"/>
  <c r="BE529"/>
  <c r="BE544"/>
  <c r="BE576"/>
  <c r="BE600"/>
  <c i="3" r="F94"/>
  <c r="BE148"/>
  <c r="BE197"/>
  <c r="BE231"/>
  <c r="BK155"/>
  <c r="J155"/>
  <c r="J101"/>
  <c i="4" r="BE136"/>
  <c r="BE139"/>
  <c r="BE154"/>
  <c i="5" r="BE123"/>
  <c r="BE135"/>
  <c i="2" r="J36"/>
  <c i="1" r="AW96"/>
  <c i="3" r="J36"/>
  <c i="1" r="AW97"/>
  <c i="4" r="F39"/>
  <c i="1" r="BD98"/>
  <c i="3" r="F39"/>
  <c i="1" r="BD97"/>
  <c i="3" r="F38"/>
  <c i="1" r="BC97"/>
  <c i="5" r="F39"/>
  <c i="1" r="BD99"/>
  <c i="4" r="F36"/>
  <c i="1" r="BA98"/>
  <c i="2" r="F38"/>
  <c i="1" r="BC96"/>
  <c i="2" r="F37"/>
  <c i="1" r="BB96"/>
  <c i="5" r="F36"/>
  <c i="1" r="BA99"/>
  <c i="2" r="F39"/>
  <c i="1" r="BD96"/>
  <c i="4" r="J36"/>
  <c i="1" r="AW98"/>
  <c i="5" r="F38"/>
  <c i="1" r="BC99"/>
  <c i="2" r="F36"/>
  <c i="1" r="BA96"/>
  <c i="5" r="J36"/>
  <c i="1" r="AW99"/>
  <c i="3" r="F37"/>
  <c i="1" r="BB97"/>
  <c r="AS94"/>
  <c i="3" r="F36"/>
  <c i="1" r="BA97"/>
  <c i="5" r="F37"/>
  <c i="1" r="BB99"/>
  <c i="4" r="F38"/>
  <c i="1" r="BC98"/>
  <c i="3" l="1" r="T169"/>
  <c r="T132"/>
  <c r="T131"/>
  <c i="2" r="R126"/>
  <c i="4" r="T122"/>
  <c i="3" r="P169"/>
  <c r="P132"/>
  <c r="P131"/>
  <c i="1" r="AU97"/>
  <c i="3" r="BK132"/>
  <c r="J132"/>
  <c r="J99"/>
  <c i="2" r="T126"/>
  <c i="4" r="P122"/>
  <c i="1" r="AU98"/>
  <c i="3" r="R169"/>
  <c r="R132"/>
  <c r="R131"/>
  <c i="2" r="P126"/>
  <c i="1" r="AU96"/>
  <c i="2" r="BK126"/>
  <c r="J126"/>
  <c r="J98"/>
  <c i="3" r="BK169"/>
  <c r="J169"/>
  <c r="J104"/>
  <c r="J133"/>
  <c r="J100"/>
  <c i="4" r="J123"/>
  <c r="J99"/>
  <c i="5" r="BK121"/>
  <c r="J121"/>
  <c r="J98"/>
  <c i="4" r="J32"/>
  <c i="1" r="AG98"/>
  <c i="4" r="F35"/>
  <c i="1" r="AZ98"/>
  <c i="2" r="J35"/>
  <c i="1" r="AV96"/>
  <c r="AT96"/>
  <c r="BA95"/>
  <c r="BA94"/>
  <c r="W30"/>
  <c i="5" r="F35"/>
  <c i="1" r="AZ99"/>
  <c i="4" r="J35"/>
  <c i="1" r="AV98"/>
  <c r="AT98"/>
  <c i="3" r="F35"/>
  <c i="1" r="AZ97"/>
  <c r="BD95"/>
  <c r="BD94"/>
  <c r="W33"/>
  <c i="5" r="J35"/>
  <c i="1" r="AV99"/>
  <c r="AT99"/>
  <c i="3" r="J35"/>
  <c i="1" r="AV97"/>
  <c r="AT97"/>
  <c r="BC95"/>
  <c r="AY95"/>
  <c r="BB95"/>
  <c r="AX95"/>
  <c i="2" r="F35"/>
  <c i="1" r="AZ96"/>
  <c i="4" l="1" r="J41"/>
  <c i="3" r="BK131"/>
  <c r="J131"/>
  <c i="1" r="AN98"/>
  <c r="AZ95"/>
  <c r="AZ94"/>
  <c r="AV94"/>
  <c r="AK29"/>
  <c r="BB94"/>
  <c r="AX94"/>
  <c r="AW95"/>
  <c i="2" r="J32"/>
  <c i="1" r="AG96"/>
  <c r="AN96"/>
  <c r="AU95"/>
  <c r="AU94"/>
  <c i="5" r="J32"/>
  <c i="1" r="AG99"/>
  <c r="AN99"/>
  <c r="AW94"/>
  <c r="AK30"/>
  <c r="BC94"/>
  <c r="AY94"/>
  <c i="3" r="J32"/>
  <c i="1" r="AG97"/>
  <c r="AN97"/>
  <c i="2" l="1" r="J41"/>
  <c i="3" r="J41"/>
  <c r="J98"/>
  <c i="5" r="J41"/>
  <c i="1" r="AV95"/>
  <c r="AT95"/>
  <c r="W31"/>
  <c r="W32"/>
  <c r="AG95"/>
  <c r="AG94"/>
  <c r="AK26"/>
  <c r="AK35"/>
  <c r="W29"/>
  <c r="AT94"/>
  <c l="1" r="AN9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<sst xmlns="http://schemas.openxmlformats.org/spreadsheetml/2006/main">
  <si>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</si>
  <si>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</si>
  <si>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</si>
  <si>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</si>
  <si>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</si>
  <si>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{1c30c0c1-55b8-4462-a767-92a298a1f371}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</si>
  <si>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</si>
  <si>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</si>
  <si>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</si>
  <si>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</si>
  <si>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</si>
  <si>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</si>
  <si>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</si>
  <si>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</si>
  <si>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64020164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</si>
  <si>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</si>
  <si>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</si>
  <si>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Oprava TNS Rudoltice</t>
  </si>
  <si>
    <t>KSO:</t>
  </si>
  <si>
    <t>CC-CZ:</t>
  </si>
  <si>
    <t>Místo:</t>
  </si>
  <si>
    <t>Rudoltice</t>
  </si>
  <si>
    <t>Datum:</t>
  </si>
  <si>
    <t>9. 2. 2020</t>
  </si>
  <si>
    <t>Zadavatel:</t>
  </si>
  <si>
    <t>IČ:</t>
  </si>
  <si>
    <t>70994234</t>
  </si>
  <si>
    <t>Správa železnic, s.o. OŘ Hradec Králové</t>
  </si>
  <si>
    <t>DIČ:</t>
  </si>
  <si>
    <t>CZ70994234</t>
  </si>
  <si>
    <t>Uchazeč:</t>
  </si>
  <si>
    <t>Vyplň údaj</t>
  </si>
  <si>
    <t>Projektant:</t>
  </si>
  <si>
    <t>01394223</t>
  </si>
  <si>
    <t>Ing. Jiří Svoboda</t>
  </si>
  <si>
    <t>CZ7312225360</t>
  </si>
  <si>
    <t>True</t>
  </si>
  <si>
    <t>Zpracovatel:</t>
  </si>
  <si>
    <t>Poznámka:</t>
  </si>
  <si>
    <t>kontroloval 12.6.2020 Roman Švejda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</si>
  <si>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</si>
  <si>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</si>
  <si>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</si>
  <si>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</si>
  <si>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</si>
  <si>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</si>
  <si>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</si>
  <si>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</si>
  <si>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</si>
  <si>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</si>
  <si>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</si>
  <si>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</si>
  <si>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</si>
  <si>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</si>
  <si>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</si>
  <si>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</si>
  <si>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</si>
  <si>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</si>
  <si>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</si>
  <si>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</si>
  <si>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</si>
  <si>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</si>
  <si>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</si>
  <si>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</si>
  <si>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</si>
  <si>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</si>
  <si>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</si>
  <si>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</si>
  <si>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</si>
  <si>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</si>
  <si>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</si>
  <si>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</si>
  <si>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</si>
  <si>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</si>
  <si>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</si>
  <si>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</si>
  <si>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</si>
  <si>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</si>
  <si>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</si>
  <si>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</si>
  <si>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</si>
  <si>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</si>
  <si>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</si>
  <si>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</si>
  <si>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PS 580 134</t>
  </si>
  <si>
    <t>TNS Rudoltice, U3 rekonstrukce usměrňovacího soustrojí</t>
  </si>
  <si>
    <t>PRO</t>
  </si>
  <si>
    <t>1</t>
  </si>
  <si>
    <t>{8f654cca-2a0f-4cca-b33d-7d3b343efcbd}</t>
  </si>
  <si>
    <t>2</t>
  </si>
  <si>
    <t>/</t>
  </si>
  <si>
    <t>R01</t>
  </si>
  <si>
    <t>Infrastruktura</t>
  </si>
  <si>
    <t>Soupis</t>
  </si>
  <si>
    <t>{e35ff4d9-5f9b-4070-ad93-46dd3b9a8251}</t>
  </si>
  <si>
    <t>R02</t>
  </si>
  <si>
    <t>Stavební část</t>
  </si>
  <si>
    <t>{f338df4a-b4b4-438b-b6c8-97c5bae019c4}</t>
  </si>
  <si>
    <t>R03</t>
  </si>
  <si>
    <t>VRN</t>
  </si>
  <si>
    <t>{4569f19a-9c84-4de6-91db-178702d59e01}</t>
  </si>
  <si>
    <t>R04</t>
  </si>
  <si>
    <t>ON</t>
  </si>
  <si>
    <t>{f0bf6666-8c8c-4724-8162-a4c52a6442f6}</t>
  </si>
  <si>
    <t>KRYCÍ LIST SOUPISU PRACÍ</t>
  </si>
  <si>
    <t>Objekt:</t>
  </si>
  <si>
    <t>PS 580 134 - TNS Rudoltice, U3 rekonstrukce usměrňovacího soustrojí</t>
  </si>
  <si>
    <t>Soupis:</t>
  </si>
  <si>
    <t>R01 - Infrastruktura</t>
  </si>
  <si>
    <t>REKAPITULACE ČLENĚNÍ SOUPISU PRACÍ</t>
  </si>
  <si>
    <t>Kód dílu - Popis</t>
  </si>
  <si>
    <t>Cena celkem [CZK]</t>
  </si>
  <si>
    <t>Náklady ze soupisu prací</t>
  </si>
  <si>
    <t>-1</t>
  </si>
  <si>
    <t>M - Materiál a montáž technologie R22.7 U3</t>
  </si>
  <si>
    <t>01 - Materiál a montáž technologie stání TU3</t>
  </si>
  <si>
    <t>02 - Materiál a montáž technologie U3</t>
  </si>
  <si>
    <t>03 - Materiál a montáž technologie R3.7 SU3</t>
  </si>
  <si>
    <t>OST - Ostatní</t>
  </si>
  <si>
    <t>PBR - Provedení úprav dle PBŘ objektu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</si>
  <si>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</si>
  <si>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</si>
  <si>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</si>
  <si>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</si>
  <si>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</si>
  <si>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</si>
  <si>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</si>
  <si>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</si>
  <si>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</si>
  <si>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</si>
  <si>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</si>
  <si>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</si>
  <si>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</si>
  <si>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</si>
  <si>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Materiál a montáž technologie R22.7 U3</t>
  </si>
  <si>
    <t>3</t>
  </si>
  <si>
    <t>ROZPOCET</t>
  </si>
  <si>
    <t>7495300180</t>
  </si>
  <si>
    <t>Přístroje vn Odpojovače Trojpólový 25kV, 400A</t>
  </si>
  <si>
    <t>kus</t>
  </si>
  <si>
    <t>Dle předběžné tržní kalkulace 02_2020 OŘ HKR SEE</t>
  </si>
  <si>
    <t>1072418689</t>
  </si>
  <si>
    <t>PP</t>
  </si>
  <si>
    <t>P</t>
  </si>
  <si>
    <t>Poznámka k položce:_x000d_
Trojpólový odpojovač typ QAK 25.400.16.ML.2.7.FE-300, 25 kV; 400 A s vyvedením hřídele a motorovým pohonem. Vyhovující normám ČSN EN 62 271-1, ČSN EN 62 271-102 viz TOS bod č.1.1_x000d_
_x000d_
Je možné použít i jiných kvalitativně a technicky obdobných zařízení či řešení.</t>
  </si>
  <si>
    <t>K</t>
  </si>
  <si>
    <t>7495352010</t>
  </si>
  <si>
    <t>Montáž odpínačů/odpojovačů vn</t>
  </si>
  <si>
    <t>Sborník UOŽI 01 2020</t>
  </si>
  <si>
    <t>738294656</t>
  </si>
  <si>
    <t>Montáž odpínačů/odpojovačů vn - včetně uvedení do provozu včetně předepsaných zkoušek a atestů</t>
  </si>
  <si>
    <t>Poznámka k položce:_x000d_
Montáž odpojovače z položky TOS 1.1</t>
  </si>
  <si>
    <t>7495300210</t>
  </si>
  <si>
    <t>Přístroje vn Odpojovače Ruční pohon</t>
  </si>
  <si>
    <t>247179900</t>
  </si>
  <si>
    <t>Poznámka k položce:_x000d_
Manipulační tyč IMT pro nouzové ovládání bez spojky, délka tyče 3m viz. TOS bod č.1.2_x000d_
_x000d_
Je možné použít i jiných kvalitativně a technicky obdobných zařízení či řešení.</t>
  </si>
  <si>
    <t>4</t>
  </si>
  <si>
    <t>7495352020</t>
  </si>
  <si>
    <t>Montáž odpínačů/odpojovačů pohonu ručního</t>
  </si>
  <si>
    <t>940556882</t>
  </si>
  <si>
    <t>Montáž odpínačů/odpojovačů pohonu ručního - včetně uvedení do provozu včetně předepsaných zkoušek a atestů</t>
  </si>
  <si>
    <t>Poznámka k položce:_x000d_
Montáž položky z TOS bod č.1.2</t>
  </si>
  <si>
    <t>5</t>
  </si>
  <si>
    <t>7495300030</t>
  </si>
  <si>
    <t>Přístroje vn Rámeček Třípólový vakuový 24kV, 800A, 20kA</t>
  </si>
  <si>
    <t>-128535130</t>
  </si>
  <si>
    <t>Poznámka k položce:_x000d_
Vypínač pro pevné připojení do kobky, Vypínač VD4 pro pevnou montáž bez spodních a horních vývodů, bude přizpůsobený pro manipulaci na vozíku s kolečky viz. TOS bod 1.3_x000d_
_x000d_
Je možné použít i jiných kvalitativně a technicky obdobných zařízení či řešení.</t>
  </si>
  <si>
    <t>6</t>
  </si>
  <si>
    <t>7495351010</t>
  </si>
  <si>
    <t>Montáž vypínačů vn</t>
  </si>
  <si>
    <t>527504207</t>
  </si>
  <si>
    <t>Montáž vypínačů vn - včetně uvedení do provozu a předepsaných zkoušek a atestů</t>
  </si>
  <si>
    <t>Poznámka k položce:_x000d_
Montáž Vypínač pro pevné připojení do kobky, Vypínač VD4 pro pevnou montáž bez spodních a horních vývodů, bude přizpůsobený pro manipulaci na vozíku s kolečky viz. TOS bod 1.3_x000d_
_x000d_
Je možné použít i jiných kvalitativně a technicky obdobných zařízení či řešení.</t>
  </si>
  <si>
    <t>7</t>
  </si>
  <si>
    <t>7495300340</t>
  </si>
  <si>
    <t>Přístroje vn Měřící přístroje Transformátor proudu x/5(1)A, jednojádrový, průchodkový do Un 38,5kV</t>
  </si>
  <si>
    <t>-24271584</t>
  </si>
  <si>
    <t>Poznámka k položce:_x000d_
Měřící proudové transformátory TSR61.2K dle ČSN EN 60044-1 dle TOS bod č. 1.4_x000d_
_x000d_
Je možné použít i jiných kvalitativně a technicky obdobných zařízení či řešení.</t>
  </si>
  <si>
    <t>8</t>
  </si>
  <si>
    <t>7495354010</t>
  </si>
  <si>
    <t>Montáž měřících přístrojů přístrojových transformátorů proudu</t>
  </si>
  <si>
    <t>1740473197</t>
  </si>
  <si>
    <t>Montáž měřících přístrojů přístrojových transformátorů proudu - včetně uvedení do provozu včetně předepsaných zkoušek a atestů</t>
  </si>
  <si>
    <t>Poznámka k položce:_x000d_
Montáž Měřící proudové transformátory TSR61.2K dle ČSN EN 60044-1 dle TOS bod č. 1.4_x000d_
_x000d_
Je možné použít i jiných kvalitativně a technicky obdobných zařízení či řešení.</t>
  </si>
  <si>
    <t>9</t>
  </si>
  <si>
    <t>7496500260</t>
  </si>
  <si>
    <t>FKZ - 1-f. Spojovací vedení pro FKZ Pas Al40/10, zaoblené hrany, vč. držáků (1držák na 1,5m pasu), uložení nastojato nebo na ležato do Un 27,5kV</t>
  </si>
  <si>
    <t>m</t>
  </si>
  <si>
    <t>-91723522</t>
  </si>
  <si>
    <t>FKZ - 1-f. Spojovací vedení pro FKZ Pas Al50/10, zaoblené hrany, vč. držáků (1držák na 1,5m pasu), uložení nastojato nebo na ležato do Un 27,5kV</t>
  </si>
  <si>
    <t>Poznámka k položce:_x000d_
Pásovice Al 40/10 mm natřená označená fází L1-L3 pro připojení od vypínače U3 po TA-U3 a od TA-U3 po izolátor na vývodu ke kabelu viz. TOS položka č. 1.7</t>
  </si>
  <si>
    <t>10</t>
  </si>
  <si>
    <t>7496500280</t>
  </si>
  <si>
    <t>FKZ - 1-f. Spojovací vedení pro FKZ Pas Al63/10, zaoblené hrany, vč. držáků (1držák na 1,6m pasu), uložení nastojato nebo na ležato do Un 27,5kV</t>
  </si>
  <si>
    <t>-739626544</t>
  </si>
  <si>
    <t xml:space="preserve">FKZ - 1-f. Spojovací vedení pro FKZ Pas Al63/10, zaoblené hrany, vč. držáků (1držák na 1,6m pasu), uložení nastojato nebo na ležato do  Un 27,5kV</t>
  </si>
  <si>
    <t>Poznámka k položce:_x000d_
Pásovice Al 60/10 mm natřená označená fází L1-L3 pro připojení od hlavní sběrny k odpojovači OU3 a od OU3 po vypínač U3 viz. TOS položka č. 1.6</t>
  </si>
  <si>
    <t>11</t>
  </si>
  <si>
    <t>7492151015</t>
  </si>
  <si>
    <t>Montáž spojovacího vedení z Cu nebo Al pasů do 100x10 mm</t>
  </si>
  <si>
    <t>814051236</t>
  </si>
  <si>
    <t>Poznámka k položce:_x000d_
Montáž dle TOS z položky č.4.8 do kobky R3.7</t>
  </si>
  <si>
    <t>12</t>
  </si>
  <si>
    <t>7496500350</t>
  </si>
  <si>
    <t>FKZ - 1-f. Ukončení spojovacích vedení pro FKZ Pružná spojka PS 40 Al do Un 27,5kV</t>
  </si>
  <si>
    <t>-452360941</t>
  </si>
  <si>
    <t>FKZ - 1-f. Ukončení spojovacích vedení pro FKZ Pružná spojka PS 50 Al do Un 27,5kV</t>
  </si>
  <si>
    <t>Poznámka k položce:_x000d_
Pružná spojka Al 40/10 mm pro pro připojení na přívod a vývod vn vypínače U3 viz. TOS položka č. 1.5</t>
  </si>
  <si>
    <t>13</t>
  </si>
  <si>
    <t>7492151040</t>
  </si>
  <si>
    <t>Montáž spojovacího vedení z Cu nebo Al pasů pružné spojky pro vedení z pasů do 100x10 mm</t>
  </si>
  <si>
    <t>1201521912</t>
  </si>
  <si>
    <t>Poznámka k položce:_x000d_
Montáž Pružná spojka Al 40/10 mm pro pro připojení na přívod a vývod vn vypínače U3 viz. TOS položka č. 1.5</t>
  </si>
  <si>
    <t>14</t>
  </si>
  <si>
    <t>7492100750</t>
  </si>
  <si>
    <t>Spojovací vedení, podpěrné izolátory Podpěrné izolátory, průchodky Podpěrný izolátor pro vnitřní aplikace pro připojení kabelů / přípojnice. SGA 24N A1, K95.</t>
  </si>
  <si>
    <t>-1612016185</t>
  </si>
  <si>
    <t>Poznámka k položce:_x000d_
Podpěrný izolátor pro vnitřní použití SGB 24N viz TOS bod č. 1.8._x000d_
_x000d_
Je možné použít i jiných kvalitativně a technicky obdobných zařízení či řešení.</t>
  </si>
  <si>
    <t>7492152030</t>
  </si>
  <si>
    <t>Montáž podpěrných izolátorů, průchodek vn izolátoru podpěrného vnitřního</t>
  </si>
  <si>
    <t>325019899</t>
  </si>
  <si>
    <t>Poznámka k položce:_x000d_
Montáž Podpěrný izolátor pro vnitřní použití SGB 24N viz TOS bod č. 1.8. _x000d_
_x000d_
Je možné použít i jiných kvalitativně a technicky obdobných zařízení či řešení.</t>
  </si>
  <si>
    <t>16</t>
  </si>
  <si>
    <t>7492100880</t>
  </si>
  <si>
    <t>Spojovací vedení, podpěrné izolátory Podpěrné izolátory, průchodky pro NV na liště, bráně, stož. T, BP</t>
  </si>
  <si>
    <t>1695148271</t>
  </si>
  <si>
    <t>Poznámka k položce:_x000d_
Průchodka z epoxidové pryskyřice typ DGFI vnitřní pouzdra až do 36kV viz. položka z TOS č.1.9_x000d_
_x000d_
Je možné použít i jiných kvalitativně a technicky obdobných zařízení či řešení.</t>
  </si>
  <si>
    <t>17</t>
  </si>
  <si>
    <t>-322694247</t>
  </si>
  <si>
    <t>Poznámka k položce:_x000d_
Montáž Průchodka z epoxidové pryskyřice typ DGFI vnitřní pouzdra až do 36kV viz. položka z TOS č.1.9_x000d_
_x000d_
Je možné použít i jiných kvalitativně a technicky obdobných zařízení či řešení.</t>
  </si>
  <si>
    <t>18</t>
  </si>
  <si>
    <t>7497300010</t>
  </si>
  <si>
    <t>Vodiče trakčního vedení Ocelové konstrukce nestandartní</t>
  </si>
  <si>
    <t>kg</t>
  </si>
  <si>
    <t>128</t>
  </si>
  <si>
    <t>1983653851</t>
  </si>
  <si>
    <t xml:space="preserve">Vodiče trakčního vedení  Ocelové konstrukce nestandartní</t>
  </si>
  <si>
    <t>Poznámka k položce:_x000d_
Konstrukce ocelová pod odpojovač OU3 z L50/50 profilu, svařená, s nátěrem v RAL 5010, min. tl. 120 µm, šířka 2000 mm, výška 600 mm, hmotnost cca 80 kg, výrobní výkres bude součástí realizační dokumentace dle TOS 1.10</t>
  </si>
  <si>
    <t>19</t>
  </si>
  <si>
    <t>1664323596</t>
  </si>
  <si>
    <t>Poznámka k položce:_x000d_
Konstrukce ocelová pod měřící transformátory proudu TA3-U3 z L50/50 profilu, svařená, s nátěrem v RAL 5010, min. tl. 120 µm, šířka 2000 mm, hloubka 500 mm, hmotnost cca 50 kg, výrobní výkres bude součástí realizační dokumentace dle TOS 1.11</t>
  </si>
  <si>
    <t>20</t>
  </si>
  <si>
    <t>7497350010</t>
  </si>
  <si>
    <t>Montáž ocelových konstrukcí nestandardní</t>
  </si>
  <si>
    <t>-1840172178</t>
  </si>
  <si>
    <t>Poznámka k položce:_x000d_
Montáž Dle TOS z položky č.1.10 a 1.11 do kobky R22.7</t>
  </si>
  <si>
    <t>7492205320</t>
  </si>
  <si>
    <t>Venkovní vedení vn Příslušenství Zkratový kulový bod. (sada 3ks). Montuje se u neodpínaného kabelového svodu na svorník omezovače přepětí a je určen pro montáž zkratovací soupravy.</t>
  </si>
  <si>
    <t>-232861060</t>
  </si>
  <si>
    <t>Poznámka k položce:_x000d_
Zkratovací a uzemňovací bod dle TOS bodu 1.12 a 1.13 do R22.7 U3 kobky.</t>
  </si>
  <si>
    <t>22</t>
  </si>
  <si>
    <t>7492258040</t>
  </si>
  <si>
    <t>Montáž příslušenství vn kabelový svod vč. omezovače, odpínače a uzemnění na podpěrném bodu vn</t>
  </si>
  <si>
    <t>-640365083</t>
  </si>
  <si>
    <t>Montáž příslušenství vn kabelový svod vč. omezovače, odpínače a uzemnění na podpěrném bodu vn - montáž odpínače se zhášecími komorami, omezovače přepětí, žebřík, kabel včetně koncovek, kabelového krytu včetně upevnění, zhotovení uzemnění a ostatní příslušenství</t>
  </si>
  <si>
    <t>Poznámka k položce:_x000d_
Montáž Zkratovací a uzemňovací bod dle TOS bodu 1.12 a 1.13 do R22.7 U3 kobky.</t>
  </si>
  <si>
    <t>23</t>
  </si>
  <si>
    <t>-1667196225</t>
  </si>
  <si>
    <t>Poznámka k položce:_x000d_
Pletivové dveře výšky 2000 mm do kobky R22.7 U3 dle TOS 1.17</t>
  </si>
  <si>
    <t>24</t>
  </si>
  <si>
    <t>7491353070</t>
  </si>
  <si>
    <t>Montáž nosné ocelové konstrukce ostatních zákrytové dveře z pletiva pro kobky rozvoden</t>
  </si>
  <si>
    <t>m2</t>
  </si>
  <si>
    <t>1590549173</t>
  </si>
  <si>
    <t>Montáž nosné ocelové konstrukce ostatních zákrytové dveře z pletiva pro kobky rozvoden - výroba a montáž</t>
  </si>
  <si>
    <t>01</t>
  </si>
  <si>
    <t>Materiál a montáž technologie stání TU3</t>
  </si>
  <si>
    <t>25</t>
  </si>
  <si>
    <t>7496300030</t>
  </si>
  <si>
    <t>Usměrňovačová skupina 3 kV-DC (12-ti pulsní) Trakční transformátory Trojfázový pro usměrňovač, třívinuťový Yyn0d1, olejový v hermetizovaný, základní výkon 5300kVA 23/2x2,5kV, vn průchodky</t>
  </si>
  <si>
    <t>-340954021</t>
  </si>
  <si>
    <t>26</t>
  </si>
  <si>
    <t>7496351012</t>
  </si>
  <si>
    <t>Montáž trakčních transformátorů trojfázových pro usměrňovač, třívinuťových Yyn0d1 olejových hermetizovaných připojení vn konektory nebo průchodkami, základní výkon 5300 kVA 23/2x2,5 kV</t>
  </si>
  <si>
    <t>1347939803</t>
  </si>
  <si>
    <t>Montáž trakčních transformátorů trojfázových pro usměrňovač, třívinuťových Yyn0d1 olejových hermetizovaných připojení vn konektory nebo průchodkami, základní výkon 5300 kVA 23/2x2,5 kV - včetně příslušenství na stanoviště venkovní nebo vnitřní, uvedení do provozu</t>
  </si>
  <si>
    <t>27</t>
  </si>
  <si>
    <t>7496200050</t>
  </si>
  <si>
    <t>Transformátory vvn/vn 1-fázové trakční transformátory 110/27 kV součtový pro kostrovou ochranu transformátoru VVN/VN s konstrukcí a stříškou, 300A/1A, 10VA, 10P, AB7 AD2</t>
  </si>
  <si>
    <t>68637489</t>
  </si>
  <si>
    <t>Poznámka k položce:_x000d_
Přístrojový transformátor proudu typu KTP 25/1 pro kostrovou ochranu s těmito parametry z TOS z bodu 2.2_x000d_
_x000d_
Je možné použít i jiných kvalitativně a technicky obdobných zařízení či řešení.</t>
  </si>
  <si>
    <t>28</t>
  </si>
  <si>
    <t>-859508262</t>
  </si>
  <si>
    <t>Poznámka k položce:_x000d_
Montáž Přístrojový transformátor proudu typu KTP 25/1 pro kostrovou ochranu s těmito parametry z TOS z bodu 2.2_x000d_
_x000d_
Je možné použít i jiných kvalitativně a technicky obdobných zařízení či řešení.</t>
  </si>
  <si>
    <t>29</t>
  </si>
  <si>
    <t>7495300300</t>
  </si>
  <si>
    <t>Přístroje vn Jistící přístroje Svodič přepětí 24kV, do 10kA</t>
  </si>
  <si>
    <t>-427181134</t>
  </si>
  <si>
    <t xml:space="preserve">Poznámka k položce:_x000d_
Omezovač přepětí na bázi ZnO, polymerové pouzdro s těmito parametry:_x000d_
Napětí trvalé provozní Uc	24 kV       _x000d_
Napětí jmenovité Ur	30 kV_x000d_
Jmenovitý výbojový proud		10 kA_x000d_
Energetická třída		1_x000d_
Jmenovitý zkratový proud	20 kA_x000d_
Zbytkové napětí při: atmosf. proud. impuls 8/20us, 5kA		73,8 kV_x000d_
Zbytkové napětí při: spínací proud. impuls 30/60us, 125A	57,9 kV_x000d_
Normy:	ČSN EN 60099-4 ed.2_x000d_
Specifikaci v položce 2.3 odpovídá například firma Tridelta, řada SBK-I, typ SBK-I 30/10.1M_x000d_
viz. TOS bod 2.3_x000d_
_x000d_
Je možné použít i jiných kvalitativně a technicky obdobných zařízení či řešení.</t>
  </si>
  <si>
    <t>30</t>
  </si>
  <si>
    <t>7495353040</t>
  </si>
  <si>
    <t>Montáž jistících přístrojů venkovních omezovačů přepětí</t>
  </si>
  <si>
    <t>1698875077</t>
  </si>
  <si>
    <t>Montáž jistících přístrojů venkovních omezovačů přepětí - na bázi ZnO, pro vertikální i horizontální montáž, montáž uvedení do provozu včetně předepsaných zkoušek a atestů</t>
  </si>
  <si>
    <t>Poznámka k položce:_x000d_
Montáž dle TOS bodu 2.3</t>
  </si>
  <si>
    <t>31</t>
  </si>
  <si>
    <t>-1832311273</t>
  </si>
  <si>
    <t xml:space="preserve">Poznámka k položce:_x000d_
Ocelová konstrukce pro montáž izolátorů, žárově zinkovaná, ocelový profil U 140, délka cca 5850 mm, odměřit na stavbě + příruby pro uchycení konstrukce.  dle TOS 2.5</t>
  </si>
  <si>
    <t>32</t>
  </si>
  <si>
    <t>393666732</t>
  </si>
  <si>
    <t>Poznámka k položce:_x000d_
Montáž Dle TOS z položky č.2.5 dostání TU3</t>
  </si>
  <si>
    <t>33</t>
  </si>
  <si>
    <t>-2059516260</t>
  </si>
  <si>
    <t>Poznámka k položce:_x000d_
Podpěrný izolátor pro vnitřní použití SGB 24N viz TOS bod č. 2.5 do stání TU3._x000d_
_x000d_
Je možné použít i jiných kvalitativně a technicky obdobných zařízení či řešení.</t>
  </si>
  <si>
    <t>34</t>
  </si>
  <si>
    <t>-1252525719</t>
  </si>
  <si>
    <t>Poznámka k položce:_x000d_
Montáž Podpěrný izolátor pro vnitřní použití SGB 24N viz TOS bod č. 2.5 do stání TU3. _x000d_
_x000d_
Je možné použít i jiných kvalitativně a technicky obdobných zařízení či řešení.</t>
  </si>
  <si>
    <t>35</t>
  </si>
  <si>
    <t>-444216658</t>
  </si>
  <si>
    <t xml:space="preserve">Poznámka k položce:_x000d_
 Pásovice Al 50/10 mm natřená označená fází L1-L3 pro připojení od izolátoru po pružnou spojku u TU3 viz. TOS položka č. 2.8  a 2.7</t>
  </si>
  <si>
    <t>36</t>
  </si>
  <si>
    <t>-527105948</t>
  </si>
  <si>
    <t>Poznámka k položce:_x000d_
Montáž dle TOS z položky č.2.8 do stání TU3</t>
  </si>
  <si>
    <t>37</t>
  </si>
  <si>
    <t>1289566342</t>
  </si>
  <si>
    <t>Poznámka k položce:_x000d_
 Pružná spojka Al 50/10 mm pro připojení na primární straně TU3 viz. TOS položka č. 2.6</t>
  </si>
  <si>
    <t>38</t>
  </si>
  <si>
    <t>-1056946426</t>
  </si>
  <si>
    <t>Poznámka k položce:_x000d_
Montáž Pružná spojka Al 40/10 mm pro připojení na primární straně TU3 viz. TOS položka č. 2.6</t>
  </si>
  <si>
    <t>39</t>
  </si>
  <si>
    <t>7496100210</t>
  </si>
  <si>
    <t>R110kV Armatury pro rozvodny 110kV Svorky pro svorníky přístrojů</t>
  </si>
  <si>
    <t>579042070</t>
  </si>
  <si>
    <t>Poznámka k položce:_x000d_
Přístrojová svorka, svorníkové oko transformátorových průchodek, M20, Měděné, galvanicky pozinkované + chromátované, ověřit parametry dle svorníku průchodky, typ 311 351.1 dle TOS 2.9</t>
  </si>
  <si>
    <t>40</t>
  </si>
  <si>
    <t>7496156010</t>
  </si>
  <si>
    <t>Montáž armatur pro rozvodny 110 kV svorek pro svorníky přístrojů</t>
  </si>
  <si>
    <t>-1412232307</t>
  </si>
  <si>
    <t>Montáž armatur pro rozvodny 110 kV svorek pro svorníky přístrojů - včetně uvedení do provozu včetně předepsaných zkoušek a atestů</t>
  </si>
  <si>
    <t>41</t>
  </si>
  <si>
    <t>7491510070</t>
  </si>
  <si>
    <t>Protipožární a kabelové ucpávky Protipožární ucpávky a tmely prostupu kabelového pr.do 110 mm, do EI 90 min.</t>
  </si>
  <si>
    <t>-325157042</t>
  </si>
  <si>
    <t>Poznámka k položce:_x000d_
Systémová kabelová protipožární průchodka skládající se z ocelového rámu a texnících modulů, kompresní systém, požární odolnost EI90/DP1, včetně montážního příslušenství, 8 modulů 60x60 mm, typy modulů dle specifikace použitých kabelů typ HCX6 dle TOS 2.14_x000d_
_x000d_
Je možné použít i jiných kvalitativně a technicky obdobných zařízení či řešení.</t>
  </si>
  <si>
    <t>42</t>
  </si>
  <si>
    <t>7491552020</t>
  </si>
  <si>
    <t>Montáž protipožárních ucpávek a tmelů protipožární ucpávka kabelového prostupu, průměru do 110 mm, do EI 90 min.</t>
  </si>
  <si>
    <t>165429154</t>
  </si>
  <si>
    <t>Montáž protipožárních ucpávek a tmelů protipožární ucpávka kabelového prostupu, průměru do 110 mm, do EI 90 min. - protipožární ucpávky včetně příslušenství, vyhotovení a dodání atestu</t>
  </si>
  <si>
    <t>43</t>
  </si>
  <si>
    <t>7492300130</t>
  </si>
  <si>
    <t>Závěsný systém vn Ostatní příslušenství Kabelová příchytka plastová KHF 50-76</t>
  </si>
  <si>
    <t>-479933646</t>
  </si>
  <si>
    <t>Poznámka k položce:_x000d_
Typ příchytky KHF/3 32-47 dle TOS bod. 2.13_x000d_
_x000d_
Je možné použít i jiných kvalitativně a technicky obdobných zařízení či řešení.</t>
  </si>
  <si>
    <t>44</t>
  </si>
  <si>
    <t>7492454020</t>
  </si>
  <si>
    <t>Montáž připojovacích systémů pro izolované vodiče a pomocné práce pro kabely vn kabelová příchytka</t>
  </si>
  <si>
    <t>64</t>
  </si>
  <si>
    <t>2068883415</t>
  </si>
  <si>
    <t>Poznámka k položce:_x000d_
Montáž Typ příchytky KHF/3 32-47 dle TOS bod. 2.13_x000d_
_x000d_
Je možné použít i jiných kvalitativně a technicky obdobných zařízení či řešení.</t>
  </si>
  <si>
    <t>45</t>
  </si>
  <si>
    <t>7491207780</t>
  </si>
  <si>
    <t>Elektroinstalační materiál Kabelové rošty pozinkované CF105/300 EZ</t>
  </si>
  <si>
    <t>-757431315</t>
  </si>
  <si>
    <t>Poznámka k položce:_x000d_
Kabelový rošt těžký, pro rozpon do 6m, šíře 300mm, l=3000mm, žárově pozinkovaného plechu o vrstvě 275 g/m2, typ Rzt 30 dle TOS 2.10_x000d_
_x000d_
Je možné použít i jiných kvalitativně a technicky obdobných zařízení či řešení.</t>
  </si>
  <si>
    <t>46</t>
  </si>
  <si>
    <t>7491451040</t>
  </si>
  <si>
    <t>Montáž kabelových stojin a ocelových roštů kabelových roštů zesílených do těžkého provozu délky 3 m, šířky šířka 300 mm</t>
  </si>
  <si>
    <t>55069247</t>
  </si>
  <si>
    <t>Montáž kabelových stojin a ocelových roštů kabelových roštů zesílených do těžkého provozu délky 3 m, šířky šířka 300 mm - včetně rozměření, usazení, vyvážení, upevnění, sváření a elektrického pospojování</t>
  </si>
  <si>
    <t>47</t>
  </si>
  <si>
    <t>7491207650</t>
  </si>
  <si>
    <t>Elektroinstalační materiál Kabelové stojiny a výložníky pozinkované Konzola CSN 200</t>
  </si>
  <si>
    <t>-1035229100</t>
  </si>
  <si>
    <t>Poznámka k položce:_x000d_
Spojka těžká, typ SRzt dle TOS 2.11_x000d_
_x000d_
Je možné použít i jiných kvalitativně a technicky obdobných zařízení či řešení.</t>
  </si>
  <si>
    <t>48</t>
  </si>
  <si>
    <t>7491451060</t>
  </si>
  <si>
    <t>Montáž kabelových stojin a ocelových roštů zákrytů kabelových roštů oceloplechových délka 2 m, šířky 300 mm</t>
  </si>
  <si>
    <t>342957835</t>
  </si>
  <si>
    <t>Montáž kabelových stojin a ocelových roštů zákrytů kabelových roštů oceloplechových délka 2 m, šířky 300 mm - včetně rozměření, usazení, vyvážení, upevnění, sváření a elektrického pospojování</t>
  </si>
  <si>
    <t>Poznámka k položce:_x000d_
Montáž Spojka těžká, typ SRzt dle TOS 2.11_x000d_
_x000d_
Je možné použít i jiných kvalitativně a technicky obdobných zařízení či řešení.</t>
  </si>
  <si>
    <t>49</t>
  </si>
  <si>
    <t>7491206920</t>
  </si>
  <si>
    <t>Elektroinstalační materiál Kabelové stojiny a výložníky pozinkované Stojina ocelová, d.1200 mm (obj. množství 2 ks)</t>
  </si>
  <si>
    <t>1488782432</t>
  </si>
  <si>
    <t xml:space="preserve">Poznámka k položce:_x000d_
Nástěnný a závěsový výložník 210 mm, max zatížení 2 kN, včetně kotev pro upevnění do stěny, ocelový, žárově zinkovaný typ AW 55 21 FT dle TOS 2.15_x000d_
_x000d_
Je možné použít i jiných kvalitativně a technicky obdobných zařízení či řešení._x000d_
</t>
  </si>
  <si>
    <t>50</t>
  </si>
  <si>
    <t>7491451030</t>
  </si>
  <si>
    <t>Montáž kabelových stojin a ocelových roštů kabelových roštů délky 3 m, šířky do 400 mm</t>
  </si>
  <si>
    <t>1294014574</t>
  </si>
  <si>
    <t>Montáž kabelových stojin a ocelových roštů kabelových roštů délky 3 m, šířky do 400 mm - včetně rozměření, usazení, vyvážení, upevnění, sváření a elektrického pospojování</t>
  </si>
  <si>
    <t>Poznámka k položce:_x000d_
Montáž Nástěnný a závěsový výložník 210 mm, max zatížení 2 kN, včetně kotev pro upevnění do stěny, ocelový, žárově zinkovaný typ AW 55 21 FT dle TOS 2.15_x000d_
_x000d_
Je možné použít i jiných kvalitativně a technicky obdobných zařízení či řešení.</t>
  </si>
  <si>
    <t>51</t>
  </si>
  <si>
    <t>443843565</t>
  </si>
  <si>
    <t xml:space="preserve">Poznámka k položce:_x000d_
Ocelový profil L120x8, l=600 mm, žárově zinkovaný, včetně otovrů pro uchycení, materiál S235JR, norma ČSN EN 10025-2 pro přichycení roštu v položce 2.12  hmotnost cca 50 kg.  dle TOS 2.12; 2 kusy celkem_x000d_
_x000d_
Je možné použít i jiných kvalitativně a technicky obdobných zařízení či řešení.</t>
  </si>
  <si>
    <t>52</t>
  </si>
  <si>
    <t>-594895379</t>
  </si>
  <si>
    <t>Poznámka k položce:_x000d_
Montáž Dle TOS z položky č.2.12 do stání TU3</t>
  </si>
  <si>
    <t>53</t>
  </si>
  <si>
    <t>7491207870</t>
  </si>
  <si>
    <t>Elektroinstalační materiál Kabelové rošty pozinkované Profil RCSN 3000 GS</t>
  </si>
  <si>
    <t>2036306915</t>
  </si>
  <si>
    <t>Poznámka k položce:_x000d_
U profil 70/50 mm, děrovaný, typový, délka 1700 mm, ocelový, žárově zinkovaný, typ US 7 170 FT dle TOS 2.16_x000d_
_x000d_
Je možné použít i jiných kvalitativně a technicky obdobných zařízení či řešení.</t>
  </si>
  <si>
    <t>54</t>
  </si>
  <si>
    <t>7491353032</t>
  </si>
  <si>
    <t>Montáž nosné ocelové konstrukce nosných ocelových konstrukce pro přístroje a zařízení z válcovaných profilů U, L, I , hmotnosti do 50 kg</t>
  </si>
  <si>
    <t>913584171</t>
  </si>
  <si>
    <t>Montáž nosné ocelové konstrukce nosných ocelových konstrukce pro přístroje a zařízení z válcovaných profilů U, L, I , hmotnosti do 50 kg - výroba a montáž</t>
  </si>
  <si>
    <t>Poznámka k položce:_x000d_
montáž dle U profil 70/50 mm, děrovaný, typový, délka 1700 mm, ocelový, žárově zinkovaný, typ US 7 170 FT dle TOS 2.16_x000d_
_x000d_
Je možné použít i jiných kvalitativně a technicky obdobných zařízení či řešení.</t>
  </si>
  <si>
    <t>55</t>
  </si>
  <si>
    <t>-152054761</t>
  </si>
  <si>
    <t>Poznámka k položce:_x000d_
Typ příchytky KHF 24-38S dle TOS bod. 2.17_x000d_
_x000d_
Je možné použít i jiných kvalitativně a technicky obdobných zařízení či řešení.</t>
  </si>
  <si>
    <t>56</t>
  </si>
  <si>
    <t>-535565294</t>
  </si>
  <si>
    <t>Poznámka k položce:_x000d_
Montáž Typ příchytky KHF 24-38S dle TOS bod. 2.17_x000d_
_x000d_
Je možné použít i jiných kvalitativně a technicky obdobných zařízení či řešení.</t>
  </si>
  <si>
    <t>57</t>
  </si>
  <si>
    <t>7496500380</t>
  </si>
  <si>
    <t>FKZ - 1-f. Ukončení spojovacích vedení pro FKZ Pružná spojka PS 60 Cu do Un 27,5kV</t>
  </si>
  <si>
    <t>1395253418</t>
  </si>
  <si>
    <t>Poznámka k položce:_x000d_
Pružná spojka měděná, 60x10 mm, typ PS-CU 60/10., natřený. dle TOS 2.20_x000d_
_x000d_
Je možné použít i jiných kvalitativně a technicky obdobných zařízení či řešení.</t>
  </si>
  <si>
    <t>58</t>
  </si>
  <si>
    <t>1352252195</t>
  </si>
  <si>
    <t>59</t>
  </si>
  <si>
    <t>7496500330</t>
  </si>
  <si>
    <t>FKZ - 1-f. Spojovací vedení pro FKZ Pas Cu63/10, zaoblené hrany, vč. držáků (1držák na 1,6m pasu), uložení nastojato nebo na ležato do Un 27,5kV</t>
  </si>
  <si>
    <t>-412370410</t>
  </si>
  <si>
    <t>Poznámka k položce:_x000d_
Pas měděný, elektrovodný Cu 60x10, natřený. dle TOS 2.21+2.18 držák sběrny</t>
  </si>
  <si>
    <t>60</t>
  </si>
  <si>
    <t>-1228887028</t>
  </si>
  <si>
    <t>Poznámka k položce:_x000d_
Montáž dle TOS z položky č.2.21 do stání TU3</t>
  </si>
  <si>
    <t>61</t>
  </si>
  <si>
    <t>-1780540694</t>
  </si>
  <si>
    <t>Poznámka k položce:_x000d_
Přístrojová svorka, svorníkové oko transformátorových průchodek, M30x2, Měděné, ověřit parametry dle svorníku průchodky, typ 311364. dle TOS 2.19_x000d_
_x000d_
Je možné použít i jiných kvalitativně a technicky obdobných zařízení či řešení.</t>
  </si>
  <si>
    <t>62</t>
  </si>
  <si>
    <t>-1792848829</t>
  </si>
  <si>
    <t>63</t>
  </si>
  <si>
    <t>7491100240</t>
  </si>
  <si>
    <t xml:space="preserve">Trubková vedení Ohebné elektroinstalační trubky KOPOFLEX  50 černá UV stabilní</t>
  </si>
  <si>
    <t>-221248932</t>
  </si>
  <si>
    <t>Poznámka k položce:_x000d_
Chránička PVC, tuhá trubka DN 50, pro střední mechanické namáhání, odolná proti šíření plamene včetně příchytek, délka 1650 mm dle TOS 2.24</t>
  </si>
  <si>
    <t>7491151020</t>
  </si>
  <si>
    <t>Montáž trubek ohebných elektroinstalačních vlnitých pancéřových hadic z PVC uložených volně, pod nebo na omítku, na rošt, na stožár apod. průměru do 63 mm</t>
  </si>
  <si>
    <t>-1905653375</t>
  </si>
  <si>
    <t>Montáž trubek ohebných elektroinstalačních vlnitých pancéřových hadic z PVC uložených volně, pod nebo na omítku, na rošt, na stožár apod. průměru do 63 mm - včetně naznačení trasy, rozměření, řezání trubek, kladení, osazení, zajištění a upevnění</t>
  </si>
  <si>
    <t>Poznámka k položce:_x000d_
Montáž Chránička PVC, tuhá trubka DN 50, pro střední mechanické namáhání, odolná proti šíření plamene včetně příchytek, délka 1650 mm dle TOS 2.24</t>
  </si>
  <si>
    <t>65</t>
  </si>
  <si>
    <t>7491201091</t>
  </si>
  <si>
    <t>Elektroinstalační materiál Elektroinstalační lišty a kabelové žlaby Zemní kanál KOPOKAN 1 ZD (100x100) šedé tělo/ červené víko 2m</t>
  </si>
  <si>
    <t>1932722243</t>
  </si>
  <si>
    <t>Poznámka k položce:_x000d_
Kabelový pochozí žlab, 100x100 mm, délka 2600 mm, ocelový, zinkovaný, tl. plechu 2 mm, typ BKRS 1010 FS včetně víka dle TOS 2.22+2.23_x000d_
_x000d_
Je možné použít i jiných kvalitativně a technicky obdobných zařízení či řešení.</t>
  </si>
  <si>
    <t>66</t>
  </si>
  <si>
    <t>7491251025</t>
  </si>
  <si>
    <t>Montáž lišt elektroinstalačních, kabelových žlabů z PVC-U jednokomorových zaklapávacích rozměru 100/100 - 100/150 mm</t>
  </si>
  <si>
    <t>-2011081464</t>
  </si>
  <si>
    <t>Montáž lišt elektroinstalačních, kabelových žlabů z PVC-U jednokomorových zaklapávacích rozměru 100/100 - 100/150 mm - na konstrukci, omítku apod. včetně spojek, ohybů, rohů, bez krabic</t>
  </si>
  <si>
    <t>67</t>
  </si>
  <si>
    <t>1055432510</t>
  </si>
  <si>
    <t>Poznámka k položce:_x000d_
Kabelový rošt těžký, pro rozpon do 6m, šíře 300mm, l=3000mm, žárově pozinkovaného plechu o vrstvě 275 g/m2, typ Rzt 30 dle TOS 2.25_x000d_
_x000d_
Je možné použít i jiných kvalitativně a technicky obdobných zařízení či řešení.</t>
  </si>
  <si>
    <t>68</t>
  </si>
  <si>
    <t>-913433</t>
  </si>
  <si>
    <t>Poznámka k položce:_x000d_
Montáž položky z TOS 2.23</t>
  </si>
  <si>
    <t>69</t>
  </si>
  <si>
    <t>-2070290986</t>
  </si>
  <si>
    <t>Poznámka k položce:_x000d_
Stojina výšky, typ SVz03 dle TOS 2.24_x000d_
_x000d_
Je možné použít i jiných kvalitativně a technicky obdobných zařízení či řešení.</t>
  </si>
  <si>
    <t>70</t>
  </si>
  <si>
    <t>-550430822</t>
  </si>
  <si>
    <t>71</t>
  </si>
  <si>
    <t>906545770</t>
  </si>
  <si>
    <t xml:space="preserve">Poznámka k položce:_x000d_
Výložník délky 400 mm, ocelový, žárově zinkovaný, typ Vz 4  dle TOS 2.26_x000d_
_x000d_
Je možné použít i jiných kvalitativně a technicky obdobných zařízení či řešení.</t>
  </si>
  <si>
    <t>72</t>
  </si>
  <si>
    <t>1838600099</t>
  </si>
  <si>
    <t>73</t>
  </si>
  <si>
    <t>-260909143</t>
  </si>
  <si>
    <t xml:space="preserve">Poznámka k položce:_x000d_
Kryt kabelové lávky z ocelového pozinkovaného plechu tl. 1,5 mm, přišroubovaný, 400x1550x250 mm,  hmotnost za kus 5 kg, celkem hmotnost cca 60 kg.  dle TOS 2.27</t>
  </si>
  <si>
    <t>74</t>
  </si>
  <si>
    <t>-397551486</t>
  </si>
  <si>
    <t>Poznámka k položce:_x000d_
Montáž Dle TOS z položky č.2.27 dostání TU3</t>
  </si>
  <si>
    <t>02</t>
  </si>
  <si>
    <t>Materiál a montáž technologie U3</t>
  </si>
  <si>
    <t>75</t>
  </si>
  <si>
    <t>7496300110</t>
  </si>
  <si>
    <t>Usměrňovačová skupina 3 kV-DC (12-ti pulsní) Trakční usměrňovače Trojfázový, 12-ti pulsní, základní proud DC 1500A, Un 3300V DC, třída přetížitelnosti V, skříňové provedení, včetně přepěťové ochrany, odpojovače mínus pólu</t>
  </si>
  <si>
    <t>-462710943</t>
  </si>
  <si>
    <t>Poznámka k položce:_x000d_
Dle technicko - obchodní specifikace_x000d_
pol č.3.1</t>
  </si>
  <si>
    <t>76</t>
  </si>
  <si>
    <t>7496352022</t>
  </si>
  <si>
    <t>Montáž trakčních usměrňovačů trojfázových, 12 pulsní, třída přetížitelnosti V, Un 3300 V DC, včetně přepěťové ochrany skříňové provedení, včetně odpojovače mínus pólu základní proud DC 1500 A</t>
  </si>
  <si>
    <t>735405585</t>
  </si>
  <si>
    <t>Montáž trakčních usměrňovačů trojfázových, 12 pulsní, třída přetížitelnosti V, Un 3300 V DC, včetně přepěťové ochrany skříňové provedení, včetně odpojovače mínus pólu základní proud DC 1500 A - včetně příslušenství na vnitřní stanoviště, uvedení do provozu</t>
  </si>
  <si>
    <t>77</t>
  </si>
  <si>
    <t>7496300130</t>
  </si>
  <si>
    <t>Usměrňovačová skupina 3 kV-DC (12-ti pulsní) Trakční usměrňovače Základový izolační rám pro skříňový trakční usměrńovač z kompozitního materiálu</t>
  </si>
  <si>
    <t>444874171</t>
  </si>
  <si>
    <t xml:space="preserve">Poznámka k položce:_x000d_
Dle technicko - obchodní specifikace - kovový rám pod uskříňový usměrňovač_x000d_
z položky  č.3.2</t>
  </si>
  <si>
    <t>78</t>
  </si>
  <si>
    <t>7496352030</t>
  </si>
  <si>
    <t>Montáž trakčních usměrňovačů základový izolační rám pro skříňový trakční usměrńovač z kompozitního materiálu</t>
  </si>
  <si>
    <t>-775586919</t>
  </si>
  <si>
    <t>Montáž trakčních usměrňovačů základový izolační rám pro skříňový trakční usměrńovač z kompozitního materiálu - včetně očistění, uložení, zaměření a usazení rámu do podlahy, vystavení protokolu o jeho uložení</t>
  </si>
  <si>
    <t>Poznámka k položce:_x000d_
Montáž rámu z TOS z položky 3.2</t>
  </si>
  <si>
    <t>79</t>
  </si>
  <si>
    <t>7496400270</t>
  </si>
  <si>
    <t>R3 kV-DC Stejnosměrný rozvaděč zpětného vedení 3kV DC pole s odpojovačem, Un 3000V DC, In do 6000 A, vnitřní skříňový</t>
  </si>
  <si>
    <t>1074844790</t>
  </si>
  <si>
    <t>Poznámka k položce:_x000d_
Rozváděč skříňový vedle U3 RZK-MU3 dle TOS pol č.3.3</t>
  </si>
  <si>
    <t>80</t>
  </si>
  <si>
    <t>7496452012</t>
  </si>
  <si>
    <t>Montáž stejnosměrných rozvaděčů zpětného vedení 3 kV DC Un 3000 V DC, In do 6000 A vnitřních skříňových pole s odpojovačem</t>
  </si>
  <si>
    <t>507359452</t>
  </si>
  <si>
    <t>Montáž stejnosměrných rozvaděčů zpětného vedení 3 kV DC Un 3000 V DC, In do 6000 A vnitřních skříňových pole s odpojovačem - včetně prohlídky zařízení, uvedení zařízení do provozu včetně předepsaných zkoušek a atestů, vystavení výchozí revizní zprávy</t>
  </si>
  <si>
    <t>81</t>
  </si>
  <si>
    <t>7496400090</t>
  </si>
  <si>
    <t>R3 kV-DC Stejnosměrný rozvaděč 3kV DC, bez SKŘ Základový izolační rám pro skříňový stejnosměrný rozvaděč z kompozitního materiálu</t>
  </si>
  <si>
    <t>-1320649476</t>
  </si>
  <si>
    <t>Poznámka k položce:_x000d_
Rám pod RZK-MU3 dle TOS pol č.3.4</t>
  </si>
  <si>
    <t>82</t>
  </si>
  <si>
    <t>7496451045</t>
  </si>
  <si>
    <t>Montáž stejnosměrných rozvaděčů 3 kV DC, bez skříně Un 3000 V DC, In 4000 A základový izolační rám z kompozitního materiálu</t>
  </si>
  <si>
    <t>-1649466917</t>
  </si>
  <si>
    <t>Montáž stejnosměrných rozvaděčů 3 kV DC, bez skříně Un 3000 V DC, In 4000 A základový izolační rám z kompozitního materiálu - včetně prohlídky zařízení, účasti odpovědného pracovníka dodavatele při montáži, uvedení zařízení do provozu včetně předepsaných zkoušek a atestů, vystavení výchozí revizní zprávy</t>
  </si>
  <si>
    <t>Poznámka k položce:_x000d_
Montáž rámu z TOS z položky 3.4</t>
  </si>
  <si>
    <t>83</t>
  </si>
  <si>
    <t>7496300180</t>
  </si>
  <si>
    <t>Usměrňovačová skupina 3 kV-DC (12-ti pulsní) Trakční vyhlazovací tlumivky 1 fázová trakční vzduchová vyhlazovací tlumivka bez železného jádra, Un 3000V DC, In 1750A, indukčnost 4mH, třída přetížitelnosti V</t>
  </si>
  <si>
    <t>-439524944</t>
  </si>
  <si>
    <t>Poznámka k položce:_x000d_
Vzduchová omezovací tlumivka L3 do kobky R22.8dle TOS pol č.3.5</t>
  </si>
  <si>
    <t>84</t>
  </si>
  <si>
    <t>7496353014</t>
  </si>
  <si>
    <t>Montáž trakčních vyhlazovacích tlumivek 1-fázových, bez železného jádra, třída přetížitelnosti V, Un 3000 V DC In 1750 A, indukčnost 4mH</t>
  </si>
  <si>
    <t>1478844476</t>
  </si>
  <si>
    <t>Montáž trakčních vyhlazovacích tlumivek 1-fázových, bez železného jádra, třída přetížitelnosti V, Un 3000 V DC In 1750 A, indukčnost 4mH - včetně příslušenství na vnitřní stanoviště, uvedení do provozu</t>
  </si>
  <si>
    <t>85</t>
  </si>
  <si>
    <t>7496300070</t>
  </si>
  <si>
    <t>Usměrňovačová skupina 3 kV-DC (12-ti pulsní) Trakční transformátory Dveřní spínač pro kobku</t>
  </si>
  <si>
    <t>511513807</t>
  </si>
  <si>
    <t>Poznámka k položce:_x000d_
Koncové spínače do kobek tlumivky TL3</t>
  </si>
  <si>
    <t>86</t>
  </si>
  <si>
    <t>7496351030</t>
  </si>
  <si>
    <t>Montáž trakčních transformátorů spínačů dveřních pro kobku</t>
  </si>
  <si>
    <t>-813343180</t>
  </si>
  <si>
    <t>Montáž trakčních transformátorů spínačů dveřních pro kobku - včetně uvedení do provozu včetně předepsaných zkoušek a výchozí revize</t>
  </si>
  <si>
    <t>87</t>
  </si>
  <si>
    <t>7596430110</t>
  </si>
  <si>
    <t>Sirény a majáky Maják 9-60Vss, 88mA/24V, IP 65, 1Hz, -25 až 70°C, červený</t>
  </si>
  <si>
    <t>479666800</t>
  </si>
  <si>
    <t>Poznámka k položce:_x000d_
Maják na kobku tlumivky TL3</t>
  </si>
  <si>
    <t>88</t>
  </si>
  <si>
    <t>7596445005</t>
  </si>
  <si>
    <t>Montáž prvku pro EPS, ASHS (čidlo, hlásič, spínač atd.)</t>
  </si>
  <si>
    <t>-1805789850</t>
  </si>
  <si>
    <t>Poznámka k položce:_x000d_
Montáž majáku na kobku tlumivky TL3</t>
  </si>
  <si>
    <t>89</t>
  </si>
  <si>
    <t>1980954816</t>
  </si>
  <si>
    <t xml:space="preserve">Poznámka k položce:_x000d_
Kabelová lávka KL 60X300S, délka 3000 mm, šíře 300 mm, výška 60 mm, obj.č. 8595057634947  dle TOS 3.9 TOS 3.10_x000d_
_x000d_
Je možné použít i jiných kvalitativně a technicky obdobných zařízení či řešení.</t>
  </si>
  <si>
    <t>90</t>
  </si>
  <si>
    <t>987813996</t>
  </si>
  <si>
    <t>Poznámka k položce:_x000d_
Montáž položky z TOS 3.9</t>
  </si>
  <si>
    <t>91</t>
  </si>
  <si>
    <t>1756400890</t>
  </si>
  <si>
    <t>Poznámka k položce:_x000d_
Profil montážní MARS typ NMP 300_F na stěnu výška 300 mm,_x000d_
obj.č. 8595057654235 dle TOS 3.9 TOS 3.10_x000d_
_x000d_
Je možné použít i jiných kvalitativně a technicky obdobných zařízení či řešení.</t>
  </si>
  <si>
    <t>92</t>
  </si>
  <si>
    <t>-349676567</t>
  </si>
  <si>
    <t>93</t>
  </si>
  <si>
    <t>7491209340</t>
  </si>
  <si>
    <t>Elektroinstalační materiál Kabelové rošty drátěné Boční spojka 70+105 SS</t>
  </si>
  <si>
    <t>-632169634</t>
  </si>
  <si>
    <t>Poznámka k položce:_x000d_
Spojení lávek do vrchu se provádí pomocí spojek kloubové SK60_S, obj.č.8595057627772 dle TOS 3.9 TOS 3.10_x000d_
_x000d_
Je možné použít i jiných kvalitativně a technicky obdobných zařízení či řešení.</t>
  </si>
  <si>
    <t>94</t>
  </si>
  <si>
    <t>-993645158</t>
  </si>
  <si>
    <t>95</t>
  </si>
  <si>
    <t>7491208840</t>
  </si>
  <si>
    <t>Elektroinstalační materiál Kabelové rošty drátěné Rychloupínací podpěra 500 HDG</t>
  </si>
  <si>
    <t>479456150</t>
  </si>
  <si>
    <t xml:space="preserve">Poznámka k položce:_x000d_
Podpěra rychloupínací MARS typ NPR 500_S obj.č. 8595057678699  dle TOS 3.9 a TOS 3.10_x000d_
_x000d_
Je možné použít i jiných kvalitativně a technicky obdobných zařízení či řešení.</t>
  </si>
  <si>
    <t>96</t>
  </si>
  <si>
    <t>7491452030</t>
  </si>
  <si>
    <t>Montáž kabelových stojin a výložníků pozinkovaných kabelových výložníků do stojiny, šířky roštu do 400 mm</t>
  </si>
  <si>
    <t>-1205482303</t>
  </si>
  <si>
    <t>Montáž kabelových stojin a výložníků pozinkovaných kabelových výložníků do stojiny, šířky roštu do 400 mm - včetně rozměření, usazení, vyvážení, upevnění, sváření a elektrického pospojování</t>
  </si>
  <si>
    <t xml:space="preserve">Poznámka k položce:_x000d_
Podpěra rychloupínací MARS typ NPR 500_S obj.č. 8595057678699  dle TOS 3.9 TOS 3.10_x000d_
_x000d_
Je možné použít i jiných kvalitativně a technicky obdobných zařízení či řešení.</t>
  </si>
  <si>
    <t>97</t>
  </si>
  <si>
    <t>7491200820</t>
  </si>
  <si>
    <t>Elektroinstalační materiál Elektroinstalační lišty a kabelové žlaby Kanál PK 110x70 D parapetní dutý 2m</t>
  </si>
  <si>
    <t>778072826</t>
  </si>
  <si>
    <t xml:space="preserve">Poznámka k položce:_x000d_
Instalační žlab EKE 100X60  PVC - samozhášivé pro nn kabely délka kusu 2000 mm, šíře 100 mm, výška 60 mm dle TOS 3.9_x000d_
_x000d_
Je možné použít i jiných kvalitativně a technicky obdobných zařízení či řešení.</t>
  </si>
  <si>
    <t>98</t>
  </si>
  <si>
    <t>831506909</t>
  </si>
  <si>
    <t>99</t>
  </si>
  <si>
    <t>844436823</t>
  </si>
  <si>
    <t xml:space="preserve">Poznámka k položce:_x000d_
Typ příchytky K131+spojovací materiál  dle TOS bod. 3.9_x000d_
_x000d_
Je možné použít i jiných kvalitativně a technicky obdobných zařízení či řešení.</t>
  </si>
  <si>
    <t>100</t>
  </si>
  <si>
    <t>-1230720558</t>
  </si>
  <si>
    <t xml:space="preserve">Poznámka k položce:_x000d_
Typ příchytky K132+spojovací materiál  dle TOS bod. 3.9_x000d_
_x000d_
Je možné použít i jiných kvalitativně a technicky obdobných zařízení či řešení.</t>
  </si>
  <si>
    <t>101</t>
  </si>
  <si>
    <t>-1732523274</t>
  </si>
  <si>
    <t xml:space="preserve">Poznámka k položce:_x000d_
Typ příchytky K133+spojovací materiál  dle TOS bod. 3.9_x000d_
_x000d_
Je možné použít i jiných kvalitativně a technicky obdobných zařízení či řešení.</t>
  </si>
  <si>
    <t>102</t>
  </si>
  <si>
    <t>242371874</t>
  </si>
  <si>
    <t>103</t>
  </si>
  <si>
    <t>7492205290</t>
  </si>
  <si>
    <t>Venkovní vedení vn Příslušenství Plastový kabelový kryt a držáky kabelů. Upevnění kabelu k podpěrnému bodu je provedeno volnými držáky kabelů s pryžovou svěrkou KP 42 a objímkou.</t>
  </si>
  <si>
    <t>-1233008151</t>
  </si>
  <si>
    <t>Poznámka k položce:_x000d_
Makrol. zákryt tl.3 mm, ochrana před dotykem živ. části, do horní části usměrňovače na vrch skříně, kryt kabelů do výšky 2,5m dle TOS 3.9</t>
  </si>
  <si>
    <t>104</t>
  </si>
  <si>
    <t>7497155010</t>
  </si>
  <si>
    <t>Montáž ochranné sítě nebo zábrany na podstavci pro trakční vedení včetně montáže betonových patek</t>
  </si>
  <si>
    <t>727948361</t>
  </si>
  <si>
    <t>105</t>
  </si>
  <si>
    <t>-604097134</t>
  </si>
  <si>
    <t>Poznámka k položce:_x000d_
Pletivové dveře výšky 2000 mm do kobky R22.8 L3 dle TOS 3.11</t>
  </si>
  <si>
    <t>106</t>
  </si>
  <si>
    <t>1431623120</t>
  </si>
  <si>
    <t>03</t>
  </si>
  <si>
    <t>Materiál a montáž technologie R3.7 SU3</t>
  </si>
  <si>
    <t>107</t>
  </si>
  <si>
    <t>7496400340</t>
  </si>
  <si>
    <t>R3 kV-DC Přístroje pro rozvodny vn 3kV DC Jednopólový odpojovač 3-6 kV, do 4000A , vnitřní</t>
  </si>
  <si>
    <t>-655260420</t>
  </si>
  <si>
    <t>Poznámka k položce:_x000d_
Jednopólový odpojovač včetně kliky vnitřní označení SU3 umístěný v kobce R3.7 dle TOS bodu 4.1 a 4.2</t>
  </si>
  <si>
    <t>108</t>
  </si>
  <si>
    <t>7496453012</t>
  </si>
  <si>
    <t>Montáž přístrojů pro rozvodny vn 3 kV DC jednopólových odpojovačů vnitřních 3-6 kV do 4000 A</t>
  </si>
  <si>
    <t>-1455764959</t>
  </si>
  <si>
    <t>Montáž přístrojů pro rozvodny vn 3 kV DC jednopólových odpojovačů vnitřních 3-6 kV do 4000 A - včetně uvedení zařízení do provozu včetně předepsaných zkoušek a atestů</t>
  </si>
  <si>
    <t>Poznámka k položce:_x000d_
Montáž jednopólového odpojovače označení SU3 umístěný v kobce R3.7 dle TOS bodu 4.1</t>
  </si>
  <si>
    <t>109</t>
  </si>
  <si>
    <t>-200759311</t>
  </si>
  <si>
    <t>110</t>
  </si>
  <si>
    <t>-1098927293</t>
  </si>
  <si>
    <t>111</t>
  </si>
  <si>
    <t>-1926292</t>
  </si>
  <si>
    <t>Poznámka k položce:_x000d_
Pro kobku R7.3 SU3</t>
  </si>
  <si>
    <t>112</t>
  </si>
  <si>
    <t>-1029956705</t>
  </si>
  <si>
    <t>Poznámka k položce:_x000d_
montáž pro kobku R7.3 SU3</t>
  </si>
  <si>
    <t>113</t>
  </si>
  <si>
    <t>7496500040</t>
  </si>
  <si>
    <t>FKZ - 1-f. Transformátory, měniče, tlumivky, kondenzátory Kobka rozvaděče o velikosti 4500x2250x2000 určená pro dva výsuvné jednofázové měniče COMPACT CVK3</t>
  </si>
  <si>
    <t>881013155</t>
  </si>
  <si>
    <t>Poznámka k položce:_x000d_
Kobka pro odpojovač SU3 dle TOS z položky 4.4</t>
  </si>
  <si>
    <t>114</t>
  </si>
  <si>
    <t>7496551030</t>
  </si>
  <si>
    <t>Montáž transformátorů, měničů, tlumivek, kondenzátorů kobky rozvaděče velikosti 4500x2250x2000 mm</t>
  </si>
  <si>
    <t>-1575567128</t>
  </si>
  <si>
    <t>Poznámka k položce:_x000d_
Montáž kobky R7.3 z položky 4.4</t>
  </si>
  <si>
    <t>115</t>
  </si>
  <si>
    <t>7495200240</t>
  </si>
  <si>
    <t>Ovládací skříně Ovládací skříně na vn rozvaděče Prázdná</t>
  </si>
  <si>
    <t>-841371295</t>
  </si>
  <si>
    <t>Poznámka k položce:_x000d_
Ovládací skříň do kobky R3.7 pro osazení svorkovnic z pol. 4.5 v TOS</t>
  </si>
  <si>
    <t>116</t>
  </si>
  <si>
    <t>7495251010</t>
  </si>
  <si>
    <t>Montáž ovládacích skříní pro rozvody vn</t>
  </si>
  <si>
    <t>-115605993</t>
  </si>
  <si>
    <t>Montáž ovládacích skříní pro rozvody vn - včetně uvedení do provozu včetně výpočtu a nastavení ochran, předepsaných zkoušek, vystavení protokolů a výchozí revize</t>
  </si>
  <si>
    <t>Poznámka k položce:_x000d_
Montáž ovládací skříň do kobky R3.7 pro osazení svorkovnic z pol. 4.5 v TOS</t>
  </si>
  <si>
    <t>117</t>
  </si>
  <si>
    <t>7494010394</t>
  </si>
  <si>
    <t xml:space="preserve">Přístroje pro spínání a ovládání Svornice a pomocný materiál Svornice Svorka RSA  6 A řadová</t>
  </si>
  <si>
    <t>-2016850299</t>
  </si>
  <si>
    <t>118</t>
  </si>
  <si>
    <t>7494756014</t>
  </si>
  <si>
    <t>Montáž svornic řadových nn včetně upevnění a štítku pro Cu/Al vodiče do 6 mm2</t>
  </si>
  <si>
    <t>-2086793239</t>
  </si>
  <si>
    <t>Montáž svornic řadových nn včetně upevnění a štítku pro Cu/Al vodiče do 6 mm2 - do rozvaděče nebo skříně</t>
  </si>
  <si>
    <t>119</t>
  </si>
  <si>
    <t>7494758010</t>
  </si>
  <si>
    <t>Montáž ostatních zařízení rozvaděčů nn přístrojový rošt</t>
  </si>
  <si>
    <t>1556738661</t>
  </si>
  <si>
    <t>Montáž ostatních zařízení rozvaděčů nn přístrojový rošt - do rozvaděče nebo skříně</t>
  </si>
  <si>
    <t>120</t>
  </si>
  <si>
    <t>7494758015</t>
  </si>
  <si>
    <t>Montáž ostatních zařízení rozvaděčů nn označovací lišta</t>
  </si>
  <si>
    <t>-108115581</t>
  </si>
  <si>
    <t>Montáž ostatních zařízení rozvaděčů nn označovací lišta - do rozvaděče nebo skříně</t>
  </si>
  <si>
    <t>121</t>
  </si>
  <si>
    <t>7499151020</t>
  </si>
  <si>
    <t>Dokončovací práce úprava zapojení stávajících kabelových skříní/rozvaděčů</t>
  </si>
  <si>
    <t>hod</t>
  </si>
  <si>
    <t>-523180841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</si>
  <si>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</si>
  <si>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Poznámka k položce:_x000d_
Zapojení ovládací části pole R3.7 SU3</t>
  </si>
  <si>
    <t>122</t>
  </si>
  <si>
    <t>-1784920144</t>
  </si>
  <si>
    <t>Poznámka k položce:_x000d_
Vnitřní izolátor 12kV z položky 4.6 TOS do kobky č.R3.7</t>
  </si>
  <si>
    <t>123</t>
  </si>
  <si>
    <t>-1556801222</t>
  </si>
  <si>
    <t>124</t>
  </si>
  <si>
    <t>7496500290</t>
  </si>
  <si>
    <t>FKZ - 1-f. Spojovací vedení pro FKZ Pas Al100/10, zaoblené hrany, vč. držáků (1držák na 1,6m pasu), uložení nastojato nebo na ležato do Un 27,5kV</t>
  </si>
  <si>
    <t>1691033109</t>
  </si>
  <si>
    <t xml:space="preserve">Poznámka k položce:_x000d_
Dle TOS z položky č.4.8  a 4.7 do kobky R3.7</t>
  </si>
  <si>
    <t>125</t>
  </si>
  <si>
    <t>1555092020</t>
  </si>
  <si>
    <t>126</t>
  </si>
  <si>
    <t>-770437320</t>
  </si>
  <si>
    <t>Poznámka k položce:_x000d_
Ocelová konstrukce do kobky R3.7 dle TOS 4.9</t>
  </si>
  <si>
    <t>127</t>
  </si>
  <si>
    <t>-489706459</t>
  </si>
  <si>
    <t>Poznámka k položce:_x000d_
Montáž Dle TOS z položky č.4.9 do kobky R3.7</t>
  </si>
  <si>
    <t>925675951</t>
  </si>
  <si>
    <t>Poznámka k položce:_x000d_
Zkratovací a uzemňovací bod dle TOS bodu 4.10 a 4.11 do R3.7 kobky.</t>
  </si>
  <si>
    <t>129</t>
  </si>
  <si>
    <t>-495965976</t>
  </si>
  <si>
    <t>Poznámka k položce:_x000d_
Montáž Zkratovací a uzemňovací bod dle TOS bodu 4.10 a 4.11 do R3.7 kobky.</t>
  </si>
  <si>
    <t>130</t>
  </si>
  <si>
    <t>-1454575944</t>
  </si>
  <si>
    <t xml:space="preserve">Poznámka k položce:_x000d_
Dle TOS z položky č.7.1 a 7.2  do suterénu na společný - pól 3kV DC</t>
  </si>
  <si>
    <t>131</t>
  </si>
  <si>
    <t>1918674294</t>
  </si>
  <si>
    <t xml:space="preserve">Poznámka k položce:_x000d_
Montáž Dle TOS z položky č.7.1 a 7.2  do suterénu na společný - pól 3kV DC</t>
  </si>
  <si>
    <t>OST</t>
  </si>
  <si>
    <t>Ostatní</t>
  </si>
  <si>
    <t>132</t>
  </si>
  <si>
    <t>7491510090</t>
  </si>
  <si>
    <t>Protipožární a kabelové ucpávky Protipožární ucpávky a tmely zpěvňující tmel CP 611A, tuba 310ml, do EI 90 min.</t>
  </si>
  <si>
    <t>-1275160999</t>
  </si>
  <si>
    <t>133</t>
  </si>
  <si>
    <t>2067194752</t>
  </si>
  <si>
    <t>134</t>
  </si>
  <si>
    <t>-1817758940</t>
  </si>
  <si>
    <t>135</t>
  </si>
  <si>
    <t>7498557010</t>
  </si>
  <si>
    <t>Revize požární kabelové ucpávky do 40 kusů</t>
  </si>
  <si>
    <t>-563375807</t>
  </si>
  <si>
    <t>Revize požární kabelové ucpávky do 40 kusů - provedení revize a vystavení protokolu o jejím provedení</t>
  </si>
  <si>
    <t>136</t>
  </si>
  <si>
    <t>7492400210</t>
  </si>
  <si>
    <t xml:space="preserve">Kabely, vodiče - vn Kabely do 6kV včetně - izolace pryžová 6-CHBU 1x185 - 1x240 mm2,  kabel silový ( bez kabelových příchytek )</t>
  </si>
  <si>
    <t>-1216280269</t>
  </si>
  <si>
    <t>137</t>
  </si>
  <si>
    <t>7492400320</t>
  </si>
  <si>
    <t>Kabely, vodiče - vn Kabely do 22kV včetně 22-AXEKCY 1x150/25 - 1x240/25 mm2, kabel silový, stíněný</t>
  </si>
  <si>
    <t>-836538854</t>
  </si>
  <si>
    <t>Poznámka k položce:_x000d_
22-AXEKVCEY 1x150/25 mm2</t>
  </si>
  <si>
    <t>138</t>
  </si>
  <si>
    <t>7492451012</t>
  </si>
  <si>
    <t>Montáž kabelů vn jednožílových do 240 mm2</t>
  </si>
  <si>
    <t>-323172598</t>
  </si>
  <si>
    <t>Montáž kabelů vn jednožílových do 240 mm2 - uložení kabelu - do země, chráničky, na rošty, na TV apod.</t>
  </si>
  <si>
    <t>139</t>
  </si>
  <si>
    <t>7492501730</t>
  </si>
  <si>
    <t>Kabely, vodiče, šňůry Cu - nn Kabel silový 2 a 3-žílový Cu, plastová izolace CYKY 3J6 (3Cx 6)</t>
  </si>
  <si>
    <t>-1579944027</t>
  </si>
  <si>
    <t>Poznámka k položce:_x000d_
CYKY-O-3x6</t>
  </si>
  <si>
    <t>140</t>
  </si>
  <si>
    <t>7492501740</t>
  </si>
  <si>
    <t>Kabely, vodiče, šňůry Cu - nn Kabel silový 2 a 3-žílový Cu, plastová izolace CYKY 3O1,5 (3Ax1,5)</t>
  </si>
  <si>
    <t>-1625899674</t>
  </si>
  <si>
    <t>141</t>
  </si>
  <si>
    <t>7492553010</t>
  </si>
  <si>
    <t>Montáž kabelů 2- a 3-žílových Cu do 16 mm2</t>
  </si>
  <si>
    <t>-1349145637</t>
  </si>
  <si>
    <t>Montáž kabelů 2- a 3-žílových Cu do 16 mm2 - uložení do země, chráničky, na rošty, pod omítku apod.</t>
  </si>
  <si>
    <t>142</t>
  </si>
  <si>
    <t>7492502060</t>
  </si>
  <si>
    <t>Kabely, vodiče, šňůry Cu - nn Kabel silový 4 a 5-žílový Cu, plastová izolace CYKY 5J2,5 (5Cx2,5)</t>
  </si>
  <si>
    <t>-1185033144</t>
  </si>
  <si>
    <t>143</t>
  </si>
  <si>
    <t>7492502230</t>
  </si>
  <si>
    <t>Kabely, vodiče, šňůry Cu - nn Kabel silový Cu, plastová izolace, stíněný 1-CYKFY 2/3 x 4 - 6 mm2</t>
  </si>
  <si>
    <t>1174990638</t>
  </si>
  <si>
    <t>Poznámka k položce:_x000d_
CYKFY-O 4x4</t>
  </si>
  <si>
    <t>144</t>
  </si>
  <si>
    <t>7492800120</t>
  </si>
  <si>
    <t>Sdělovací kabely pro silnoproudé aplikace Metalické kabely - nehořlavé JYTY 4O1 (4Dx1)</t>
  </si>
  <si>
    <t>1069887483</t>
  </si>
  <si>
    <t>145</t>
  </si>
  <si>
    <t>7492554010</t>
  </si>
  <si>
    <t>Montáž kabelů 4- a 5-žílových Cu do 16 mm2</t>
  </si>
  <si>
    <t>-309422391</t>
  </si>
  <si>
    <t>Montáž kabelů 4- a 5-žílových Cu do 16 mm2 - uložení do země, chráničky, na rošty, pod omítku apod.</t>
  </si>
  <si>
    <t>146</t>
  </si>
  <si>
    <t>7492502200</t>
  </si>
  <si>
    <t>Kabely, vodiče, šňůry Cu - nn Kabel silový Cu, plastová izolace, stíněný 1-CYKFY 12 x 1 - 2,5 mm2</t>
  </si>
  <si>
    <t>-260515387</t>
  </si>
  <si>
    <t>147</t>
  </si>
  <si>
    <t>7492502190</t>
  </si>
  <si>
    <t>Kabely, vodiče, šňůry Cu - nn Kabel silový Cu, plastová izolace, stíněný 1-CYKFY 7 x 1 - 2,5 mm2</t>
  </si>
  <si>
    <t>667542570</t>
  </si>
  <si>
    <t>148</t>
  </si>
  <si>
    <t>7492555012</t>
  </si>
  <si>
    <t>Montáž kabelů vícežílových Cu 12 x 1,5 mm2</t>
  </si>
  <si>
    <t>1818826109</t>
  </si>
  <si>
    <t>Montáž kabelů vícežílových Cu 12 x 1,5 mm2 - uložení do země, chráničky, na rošty, pod omítku apod.</t>
  </si>
  <si>
    <t>149</t>
  </si>
  <si>
    <t>7492751020</t>
  </si>
  <si>
    <t>Montáž ukončení kabelů nn v rozvaděči nebo na přístroji izolovaných s označením 2 - 5-ti žílových do 2,5 mm2</t>
  </si>
  <si>
    <t>512</t>
  </si>
  <si>
    <t>1343451378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</si>
  <si>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</si>
  <si>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150</t>
  </si>
  <si>
    <t>7492751022</t>
  </si>
  <si>
    <t>Montáž ukončení kabelů nn v rozvaděči nebo na přístroji izolovaných s označením 2 - 5-ti žílových do 25 mm2</t>
  </si>
  <si>
    <t>617237532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</si>
  <si>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</si>
  <si>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151</t>
  </si>
  <si>
    <t>7492751040</t>
  </si>
  <si>
    <t>Montáž ukončení kabelů nn v rozvaděči nebo na přístroji izolovaných s označením 7 - 12-ti žílových do 4 mm2</t>
  </si>
  <si>
    <t>972532399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</si>
  <si>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trubice, zakončení stínění apod.</t>
  </si>
  <si>
    <t>152</t>
  </si>
  <si>
    <t>7492700700</t>
  </si>
  <si>
    <t>Ukončení vodičů a kabelů VN Kabelové koncovky pro plastové a pryžové kabely do 6kV Jednožílové kabely s pryžovou izolací do 6kV, 150 - 240 mm2</t>
  </si>
  <si>
    <t>1392485234</t>
  </si>
  <si>
    <t>153</t>
  </si>
  <si>
    <t>7492700790</t>
  </si>
  <si>
    <t xml:space="preserve">Ukončení vodičů a kabelů VN Kabelové koncovky pro plastové kabely nad 6kV Vnitřní  pro jednožílové kabely s plastovou izolací, 10-35kV, 150 - 240 mm2</t>
  </si>
  <si>
    <t>-837133283</t>
  </si>
  <si>
    <t>154</t>
  </si>
  <si>
    <t>7492453012</t>
  </si>
  <si>
    <t>Montáž koncovek kabelů vn jednožílových do 240 mm2</t>
  </si>
  <si>
    <t>-47056213</t>
  </si>
  <si>
    <t>Montáž koncovek kabelů vn jednožílových do 240 mm2 - včetně odizolování pláště a izolace žil kabelu, ukončení žil a stínění - oko</t>
  </si>
  <si>
    <t>155</t>
  </si>
  <si>
    <t>7492400460</t>
  </si>
  <si>
    <t>Kabely, vodiče - vn Kabely nad 22kV Označovací štítek na kabel (100 ks)</t>
  </si>
  <si>
    <t>sada</t>
  </si>
  <si>
    <t>-1670451586</t>
  </si>
  <si>
    <t>156</t>
  </si>
  <si>
    <t>7496701950</t>
  </si>
  <si>
    <t>DŘT, SKŘ, Elektrodispečink, DDTS Elektrodispečink Ostatní Optický patchcord duplexní ST-ST, multimode, ST-ST, 62,5/125um</t>
  </si>
  <si>
    <t>-845307195</t>
  </si>
  <si>
    <t>Poznámka k položce:_x000d_
Multimode, Duplex, 50/125, LC/LC - optický patchkord instalován při výrobě v ochranné trubce MFXE3 11,4/8,5mm, volné konce 2/2m s aretací průchodkou. _x000d_
_x000d_
Je možné použít i jiných kvalitativně a technicky obdobných zařízení či řešení.</t>
  </si>
  <si>
    <t>157</t>
  </si>
  <si>
    <t>7590565125</t>
  </si>
  <si>
    <t>Uložení a propojení propojovací šňůry (patchcord) s konektory</t>
  </si>
  <si>
    <t>-48090362</t>
  </si>
  <si>
    <t>158</t>
  </si>
  <si>
    <t>7593505210</t>
  </si>
  <si>
    <t>Montáž ochranné trubky pro optický kabel průměr 40 mm pro SZZ</t>
  </si>
  <si>
    <t>882871783</t>
  </si>
  <si>
    <t>Montáž ochranné trubky pro optický kabel průměr 40 mm pro SZZ - práce spojené s montáží specifikované kabelizace specifikovaným způsobem</t>
  </si>
  <si>
    <t>Poznámka k položce:_x000d_
montáž optického kabelu v chráničce</t>
  </si>
  <si>
    <t>159</t>
  </si>
  <si>
    <t>7491600020</t>
  </si>
  <si>
    <t>Uzemnění Vnitřní Uzemňovací vedení na povrchu, páskem FeZn do 120 mm2</t>
  </si>
  <si>
    <t>1266963770</t>
  </si>
  <si>
    <t>160</t>
  </si>
  <si>
    <t>7491601280</t>
  </si>
  <si>
    <t>Uzemnění Hromosvodné vedení Podpěra PV 44</t>
  </si>
  <si>
    <t>2040726788</t>
  </si>
  <si>
    <t>161</t>
  </si>
  <si>
    <t>7491601450</t>
  </si>
  <si>
    <t>Uzemnění Hromosvodné vedení Svorka SR 2b</t>
  </si>
  <si>
    <t>1728479176</t>
  </si>
  <si>
    <t>162</t>
  </si>
  <si>
    <t>7491600090</t>
  </si>
  <si>
    <t>Uzemnění Vnitřní H07V-K 16 žz (CYA)</t>
  </si>
  <si>
    <t>979156739</t>
  </si>
  <si>
    <t>163</t>
  </si>
  <si>
    <t>7491651010</t>
  </si>
  <si>
    <t>Montáž vnitřního uzemnění uzemňovacích vodičů pevně na povrchu z pozinkované oceli (FeZn) do 120 mm2</t>
  </si>
  <si>
    <t>-741978075</t>
  </si>
  <si>
    <t>Montáž vnitřního uzemnění uzemňovacích vodičů pevně na povrchu z pozinkované oceli (FeZn) do 120 mm2 - včetně upevnění, propojení a připojení pomocí svorek (chráničky, na rošty apod.)</t>
  </si>
  <si>
    <t>164</t>
  </si>
  <si>
    <t>7491651030</t>
  </si>
  <si>
    <t>Montáž vnitřního uzemnění ochranné pospojování volně nebo pod omítkou vodič Cu 2,5-16 mm2</t>
  </si>
  <si>
    <t>-2036573131</t>
  </si>
  <si>
    <t>165</t>
  </si>
  <si>
    <t>7491651042</t>
  </si>
  <si>
    <t>Montáž vnitřního uzemnění ostatní podpěra vedení PV 42 pro FeZn 30x4 mm</t>
  </si>
  <si>
    <t>-872492714</t>
  </si>
  <si>
    <t>166</t>
  </si>
  <si>
    <t>7491651044</t>
  </si>
  <si>
    <t>Montáž vnitřního uzemnění ostatní svorka zkušební, spojovací, odbočná a upevňovací</t>
  </si>
  <si>
    <t>1710797708</t>
  </si>
  <si>
    <t>167</t>
  </si>
  <si>
    <t>7491571010</t>
  </si>
  <si>
    <t>Demontáž stávajících ucpávek kabelových průměru otvoru do 200 mm</t>
  </si>
  <si>
    <t>1385192082</t>
  </si>
  <si>
    <t>168</t>
  </si>
  <si>
    <t>7496752040</t>
  </si>
  <si>
    <t>Montáž skříně SKŘ / automatizace parametrizace a konfigurace ochrany (tvorba aplikačního software)</t>
  </si>
  <si>
    <t>-1225375785</t>
  </si>
  <si>
    <t>Montáž skříně SKŘ / automatizace parametrizace a konfigurace ochrany (tvorba aplikačního software) - včetně datových struktur komunikace na nadřazený řídící systém</t>
  </si>
  <si>
    <t>Poznámka k položce:_x000d_
Dle technicko - obchodní specifikace pol č.3.8 a z položky č.1.16</t>
  </si>
  <si>
    <t>169</t>
  </si>
  <si>
    <t>7496752030</t>
  </si>
  <si>
    <t>Montáž skříně SKŘ / automatizace vypracování check listů</t>
  </si>
  <si>
    <t>2006103830</t>
  </si>
  <si>
    <t>Montáž skříně SKŘ / automatizace vypracování check listů - včetně popisu logických a blokovacích podmínek</t>
  </si>
  <si>
    <t>170</t>
  </si>
  <si>
    <t>7496752055</t>
  </si>
  <si>
    <t>Montáž skříně SKŘ / automatizace primární a sekundární zkoušky ochran</t>
  </si>
  <si>
    <t>-121480522</t>
  </si>
  <si>
    <t>Montáž skříně SKŘ / automatizace primární a sekundární zkoušky ochran - rozdílová, nadproudová, zkratová, podpěťová a přepěťová, nádobová nadproudová ochrana včetně vypracování protokolů o zkouškách</t>
  </si>
  <si>
    <t>Poznámka k položce:_x000d_
Dle technicko - obchodní specifikace pol č.3.8</t>
  </si>
  <si>
    <t>171</t>
  </si>
  <si>
    <t>7496752035</t>
  </si>
  <si>
    <t>Montáž skříně SKŘ / automatizace výpočet nastavení ochranných funkcí podle dodaných podkladů</t>
  </si>
  <si>
    <t>-138088308</t>
  </si>
  <si>
    <t>Montáž skříně SKŘ / automatizace výpočet nastavení ochranných funkcí podle dodaných podkladů - včetně projednání a schválení provozovatelem DS</t>
  </si>
  <si>
    <t>Poznámka k položce:_x000d_
Dle technicko - obchodní specifikace pol č.1.16</t>
  </si>
  <si>
    <t>172</t>
  </si>
  <si>
    <t>7496752050</t>
  </si>
  <si>
    <t>Montáž skříně SKŘ / automatizace zkoušky a zprovoznění ovládání, blokování a řízení</t>
  </si>
  <si>
    <t>-1565973058</t>
  </si>
  <si>
    <t>173</t>
  </si>
  <si>
    <t>7496753018</t>
  </si>
  <si>
    <t>Montáž SKŘ - DŘT, IPC, PLC doplnění stávajícího programu o datovou komunikaci s nadřazeným řídícím systémem, oživení a odzkoušení PLC automatu pro zařízení DŘT, SKŘ, DDTS</t>
  </si>
  <si>
    <t>1762771568</t>
  </si>
  <si>
    <t>Montáž SKŘ - DŘT, IPC, PLC doplnění stávajícího programu o datovou komunikaci s nadřazeným řídícím systémem, oživení a odzkoušení PLC automatu pro zařízení DŘT, SKŘ, DDTS - celkový počet do 64 binárních vstupů a výstupů, 16 analogových vstupů/výstupů a 3 komunikačních sběrnic</t>
  </si>
  <si>
    <t>Poznámka k položce:_x000d_
doladění návazností TM-1P.PS, IED, PLC-U3-3kV, MŘS</t>
  </si>
  <si>
    <t>174</t>
  </si>
  <si>
    <t>7496754030</t>
  </si>
  <si>
    <t>Elektrodispečink SKŘ-DŘT úprava nebo rozšíření SW pro zobrazování a výpis hlášek z technologie DŘT, SKŘ a DDTS na elektrodispečinku</t>
  </si>
  <si>
    <t>-968222197</t>
  </si>
  <si>
    <t>Elektrodispečink SKŘ-DŘT úprava nebo rozšíření SW pro zobrazování a výpis hlášek z technologie DŘT, SKŘ a DDTS na elektrodispečinku - úprava nebo rozšíření SW pro zobrazování a výpis hlášek z technologie DŘT, SKŘ a DDTS na elektrodispečinku</t>
  </si>
  <si>
    <t>Poznámka k položce:_x000d_
provozní odzkoušení U3 a verifikace přenášených informací na ED Správce</t>
  </si>
  <si>
    <t>175</t>
  </si>
  <si>
    <t>7498455010</t>
  </si>
  <si>
    <t>Zkoušky vodičů a kabelů ovládacích jakéhokoliv počtu žil</t>
  </si>
  <si>
    <t>-189452037</t>
  </si>
  <si>
    <t>Zkoušky vodičů a kabelů ovládacích jakéhokoliv počtu žil - měření kabelu, vodiče včetně vyhotovení protokolu</t>
  </si>
  <si>
    <t>176</t>
  </si>
  <si>
    <t>7498456010</t>
  </si>
  <si>
    <t>Zkoušky vodičů a kabelů vn zvýšeným napětím do 35 kV</t>
  </si>
  <si>
    <t>-385903375</t>
  </si>
  <si>
    <t>Zkoušky vodičů a kabelů vn zvýšeným napětím do 35 kV - měření kabelu,vodiče včetně vyhotovení protokolu</t>
  </si>
  <si>
    <t>177</t>
  </si>
  <si>
    <t>7498456020</t>
  </si>
  <si>
    <t>Zkoušky vodičů a kabelů vn provoz měřícího vozu po dobu zkoušek vn kabelů - pro 1 kus/žílu/vn kabelu</t>
  </si>
  <si>
    <t>1852006497</t>
  </si>
  <si>
    <t>Zkoušky vodičů a kabelů vn provoz měřícího vozu po dobu zkoušek vn kabelů - pro 1 kus/žílu/vn kabelu - provoz měřícího vozu po dobu zkoušek</t>
  </si>
  <si>
    <t>178</t>
  </si>
  <si>
    <t>7499151010</t>
  </si>
  <si>
    <t>Dokončovací práce na elektrickém zařízení</t>
  </si>
  <si>
    <t>-323407727</t>
  </si>
  <si>
    <t>Dokončovací práce na elektrickém zařízení - uvádění zařízení do provozu, drobné montážní práce v rozvaděčích, koordinaci se zhotoviteli souvisejících zařízení apod.</t>
  </si>
  <si>
    <t xml:space="preserve">Poznámka k položce:_x000d_
Dle technicko - obchodní specifikace pol č.8_x000d_
</t>
  </si>
  <si>
    <t>179</t>
  </si>
  <si>
    <t>-1402672578</t>
  </si>
  <si>
    <t>180</t>
  </si>
  <si>
    <t>7499151030</t>
  </si>
  <si>
    <t>Dokončovací práce zkušební provoz</t>
  </si>
  <si>
    <t>-963684195</t>
  </si>
  <si>
    <t>Dokončovací práce zkušební provoz - včetně prokázání technických a kvalitativních parametrů zařízení</t>
  </si>
  <si>
    <t>181</t>
  </si>
  <si>
    <t>7499100350</t>
  </si>
  <si>
    <t>Ochranné prostředky a pracovní pomůcky Ostatní ochranné pomůcky Zkratovací souprava 3f 40,5kV/15kA</t>
  </si>
  <si>
    <t>-475544565</t>
  </si>
  <si>
    <t>Poznámka k položce:_x000d_
Předmětem dodávky je:_x000d_
univerzální - staniční zkratovací souprava VN 38,5kV_x000d_
- VN do 38,5kV 823.040 délka tyče 1000mm_x000d_
- vodičova svorka 823.013_x000d_
- zemnicí svorka 823.015_x000d_
_x000d_
Je možné použít i jiných kvalitativně a technicky obdobných zařízení či řešení.</t>
  </si>
  <si>
    <t>PBR</t>
  </si>
  <si>
    <t>Provedení úprav dle PBŘ objektu</t>
  </si>
  <si>
    <t>182</t>
  </si>
  <si>
    <t>131908833</t>
  </si>
  <si>
    <t>Poznámka k položce:_x000d_
Provedení stavebních úprav dle nového PBŘ</t>
  </si>
  <si>
    <t>183</t>
  </si>
  <si>
    <t>-124580796</t>
  </si>
  <si>
    <t>R02 - Stavební část</t>
  </si>
  <si>
    <t>HSV - Práce a dodávky HSV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</si>
  <si>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</si>
  <si>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</si>
  <si>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</si>
  <si>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</si>
  <si>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</si>
  <si>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777 - Podlahy lité</t>
  </si>
  <si>
    <t xml:space="preserve">    783 - Dokončovací práce - nátěry</t>
  </si>
  <si>
    <t xml:space="preserve">    784 - Dokončovací práce - malby a tapety</t>
  </si>
  <si>
    <t>HZS - Ostatní</t>
  </si>
  <si>
    <t>HSV</t>
  </si>
  <si>
    <t>Práce a dodávky HSV</t>
  </si>
  <si>
    <t>Zakládání</t>
  </si>
  <si>
    <t>58932908</t>
  </si>
  <si>
    <t>beton C 20/25 X0 XC2 kamenivo frakce 0/8</t>
  </si>
  <si>
    <t>m3</t>
  </si>
  <si>
    <t>CS ÚRS 2020 01</t>
  </si>
  <si>
    <t>-1784081368</t>
  </si>
  <si>
    <t>Poznámka k položce:_x000d_
Betonování průchodkové desky mezi TU3 a U3, betonáž prostupů</t>
  </si>
  <si>
    <t>279311115</t>
  </si>
  <si>
    <t>Postupné podbetonování základového zdiva prostým betonem tř. C 20/25</t>
  </si>
  <si>
    <t>-1623748378</t>
  </si>
  <si>
    <t xml:space="preserve">Postupné podbetonování základového zdiva  jakékoliv tloušťky, bez výkopu, bez zapažení a bednění, prostým betonem tř. C 20/25</t>
  </si>
  <si>
    <t>Poznámka k položce:_x000d_
Betonování průchodkové desky mezi TU3 a U3</t>
  </si>
  <si>
    <t>58581790</t>
  </si>
  <si>
    <t>stěrka polymercementová samonivelační vyrovnávací podlahová se zvýšenou pevností 40 Mpa</t>
  </si>
  <si>
    <t>t</t>
  </si>
  <si>
    <t>1444905035</t>
  </si>
  <si>
    <t>Poznámka k položce:_x000d_
Spotřeba: 8,5 kg/m2, tl. 5 mm</t>
  </si>
  <si>
    <t>632451421</t>
  </si>
  <si>
    <t>Doplnění cementového potěru hlazeného pl do 1 m2 tl do 20 mm</t>
  </si>
  <si>
    <t>370334689</t>
  </si>
  <si>
    <t xml:space="preserve">Doplnění cementového potěru na mazaninách a betonových podkladech  (s dodáním hmot), hlazeného dřevěným nebo ocelovým hladítkem, plochy jednotlivě do 1 m2 a tl. přes 10 do 20 mm</t>
  </si>
  <si>
    <t>24621530</t>
  </si>
  <si>
    <t>hmota nátěrová syntetická základní na Pz</t>
  </si>
  <si>
    <t>-1151233115</t>
  </si>
  <si>
    <t>Poznámka k položce:_x000d_
Teoretická vydatnost: 13-14 m² z 1 litru barvy dle odstínu</t>
  </si>
  <si>
    <t>24621670</t>
  </si>
  <si>
    <t>hmota nátěrová syntetická vrchní (email) odstín bílý</t>
  </si>
  <si>
    <t>-910150836</t>
  </si>
  <si>
    <t>Poznámka k položce:_x000d_
Spotřeba: 0,08-0,11 kg/m2, vrchní nátěry na kov a dřevo, pro vnitřní i vnější použití</t>
  </si>
  <si>
    <t>24642012</t>
  </si>
  <si>
    <t>ředidlo syntetických nátěrových hmot ke stříkání</t>
  </si>
  <si>
    <t>-963446090</t>
  </si>
  <si>
    <t>HZS2311</t>
  </si>
  <si>
    <t>Hodinová zúčtovací sazba malíř, natěrač, lakýrník</t>
  </si>
  <si>
    <t>1496177242</t>
  </si>
  <si>
    <t xml:space="preserve">Hodinové zúčtovací sazby profesí PSV  úpravy povrchů a podlahy malíř, natěrač, lakýrník</t>
  </si>
  <si>
    <t>Svislé a kompletní konstrukce</t>
  </si>
  <si>
    <t>31197003</t>
  </si>
  <si>
    <t>tyč závitová Pz 4,6 M10</t>
  </si>
  <si>
    <t>663329185</t>
  </si>
  <si>
    <t>Úpravy povrchů, podlahy a osazování výplní</t>
  </si>
  <si>
    <t>58555535</t>
  </si>
  <si>
    <t>směs suchá omítková vápenocementová vnitřní štuková</t>
  </si>
  <si>
    <t>2049812943</t>
  </si>
  <si>
    <t>Poznámka k položce:_x000d_
Spotřeba: 2,7 kg/m2, tl. 1,5 mm_x000d_
Vyspravení kobky R22.7 U3 a R22.8 L3, R3.7</t>
  </si>
  <si>
    <t>612331151</t>
  </si>
  <si>
    <t>Cementová omítka štuková dvouvrstvá ocelí hlazená vnitřních stěn nanášená ručně</t>
  </si>
  <si>
    <t>310025214</t>
  </si>
  <si>
    <t xml:space="preserve">Omítka cementová vnitřních ploch  nanášená ručně dvouvrstvá, tloušťky jádrové omítky do 10 mm a tloušťky štuku do 3 mm štuková ocelí hlazená svislých konstrukcí stěn</t>
  </si>
  <si>
    <t>Poznámka k položce:_x000d_
Vyspravení kobky R22.7 U3 a R22.8 L3, R3.7</t>
  </si>
  <si>
    <t>Ostatní konstrukce a práce, bourání</t>
  </si>
  <si>
    <t>961055111</t>
  </si>
  <si>
    <t>Bourání základů ze ŽB</t>
  </si>
  <si>
    <t>-2051810420</t>
  </si>
  <si>
    <t xml:space="preserve">Bourání základů z betonu  železového</t>
  </si>
  <si>
    <t>Poznámka k položce:_x000d_
Bouráníprůchodkové desky pro TU3</t>
  </si>
  <si>
    <t>PSV</t>
  </si>
  <si>
    <t>Práce a dodávky PSV</t>
  </si>
  <si>
    <t>777</t>
  </si>
  <si>
    <t>Podlahy lité</t>
  </si>
  <si>
    <t>24611203</t>
  </si>
  <si>
    <t>fermež dálniční impregnace na beton</t>
  </si>
  <si>
    <t>-1875403201</t>
  </si>
  <si>
    <t>Poznámka k položce:_x000d_
Vydatnost: 8-10 m2/kg</t>
  </si>
  <si>
    <t>24613700</t>
  </si>
  <si>
    <t>hmota nátěrová epoxidová vodou ředitelná na beton</t>
  </si>
  <si>
    <t>217573092</t>
  </si>
  <si>
    <t>Poznámka k položce:_x000d_
Vydatnost: 1 kg na 3,5 m²</t>
  </si>
  <si>
    <t>24551501</t>
  </si>
  <si>
    <t>hmota nátěrová epoxidová na vodní bázi barevná</t>
  </si>
  <si>
    <t>-557202678</t>
  </si>
  <si>
    <t>Poznámka k položce:_x000d_
Vydatnost: 6 - 8m2 z 1 kg v jedné vrstvě při průměrné tloušťce suchého filmu 50 μm.</t>
  </si>
  <si>
    <t>777131101</t>
  </si>
  <si>
    <t>Penetrační epoxidový nátěr podlahy na suchý a vyzrálý podklad</t>
  </si>
  <si>
    <t>-1367127959</t>
  </si>
  <si>
    <t>Penetrační nátěr podlahy epoxidový na podklad suchý a vyzrálý</t>
  </si>
  <si>
    <t>Poznámka k položce:_x000d_
podlaha v kobkách R22.7 U3 a R22.8 L3, R3.7 prostor části podlahykolem U3</t>
  </si>
  <si>
    <t>783</t>
  </si>
  <si>
    <t>Dokončovací práce - nátěry</t>
  </si>
  <si>
    <t>58541250</t>
  </si>
  <si>
    <t>sádra bílá</t>
  </si>
  <si>
    <t>1995543404</t>
  </si>
  <si>
    <t>Poznámka k položce:_x000d_
 Vyspravení kobky R22.7 U3 a R22.8 L3, R3.7</t>
  </si>
  <si>
    <t>612345412</t>
  </si>
  <si>
    <t>Oprava vnitřní sádrové hladké omítky stěn v rozsahu plochy do 30%</t>
  </si>
  <si>
    <t>-86032521</t>
  </si>
  <si>
    <t xml:space="preserve">Oprava sádrové nebo vápenosádrové omítky vnitřních ploch  hladké, tloušťky do 20 mm stěn, v rozsahu opravované plochy přes 10 do 30%</t>
  </si>
  <si>
    <t>784</t>
  </si>
  <si>
    <t>Dokončovací práce - malby a tapety</t>
  </si>
  <si>
    <t>784111005</t>
  </si>
  <si>
    <t>Oprášení (ometení ) podkladu v místnostech výšky přes 5,00 m</t>
  </si>
  <si>
    <t>1994127845</t>
  </si>
  <si>
    <t>Oprášení (ometení) podkladu v místnostech výšky přes 5,00 m</t>
  </si>
  <si>
    <t>Poznámka k položce:_x000d_
Výmalba kobky R22.7 U3 a R22.8 L3, R3.7 prostor části stěny za U3</t>
  </si>
  <si>
    <t>784211005</t>
  </si>
  <si>
    <t>Jednonásobné bílé malby ze směsí za mokra výborně otěruvzdorných v místnostech výšky přes 5,0 m</t>
  </si>
  <si>
    <t>-81427385</t>
  </si>
  <si>
    <t>Malby z malířských směsí otěruvzdorných za mokra jednonásobné, bílé za mokra otěruvzdorné výborně v místnostech výšky přes 5,00 m</t>
  </si>
  <si>
    <t>58124012</t>
  </si>
  <si>
    <t>hmota malířská za mokra výborně otěruvzdorná bílá</t>
  </si>
  <si>
    <t>litr</t>
  </si>
  <si>
    <t>-158698515</t>
  </si>
  <si>
    <t>HZS</t>
  </si>
  <si>
    <t>1171651513</t>
  </si>
  <si>
    <t>157026960</t>
  </si>
  <si>
    <t>-930809972</t>
  </si>
  <si>
    <t>454191518</t>
  </si>
  <si>
    <t>-1915489096</t>
  </si>
  <si>
    <t>-247356116</t>
  </si>
  <si>
    <t>-555123359</t>
  </si>
  <si>
    <t>SLD.0011307.URS</t>
  </si>
  <si>
    <t>dveře vnitřní požárně odolné, CPL,odolnost EI (EW) 30 D3, 2křídlové 145 x 197 cm</t>
  </si>
  <si>
    <t>773982159</t>
  </si>
  <si>
    <t>766660022</t>
  </si>
  <si>
    <t>Montáž dveřních křídel otvíravých jednokřídlových š přes 0,8 m požárních do ocelové zárubně</t>
  </si>
  <si>
    <t>-2082969286</t>
  </si>
  <si>
    <t>Montáž dveřních křídel dřevěných nebo plastových otevíravých do ocelové zárubně protipožárních jednokřídlových, šířky přes 800 mm</t>
  </si>
  <si>
    <t>SLD.0011304.URS</t>
  </si>
  <si>
    <t>dveře vnitřní požárně odolné, CPL,odolnost EI (EW) 30 D3, 1křídlové 90 x 197 cm</t>
  </si>
  <si>
    <t>-1744612611</t>
  </si>
  <si>
    <t>766660031</t>
  </si>
  <si>
    <t>Montáž dveřních křídel otvíravých dvoukřídlových požárních do ocelové zárubně</t>
  </si>
  <si>
    <t>440704805</t>
  </si>
  <si>
    <t>Montáž dveřních křídel dřevěných nebo plastových otevíravých do ocelové zárubně protipožárních dvoukřídlových jakékoliv šířky</t>
  </si>
  <si>
    <t>R03 - VRN</t>
  </si>
  <si>
    <t>VRN - Vedlejší rozpočtové náklady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</si>
  <si>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</si>
  <si>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</si>
  <si>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-255187083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</si>
  <si>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</si>
  <si>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9901001200</t>
  </si>
  <si>
    <t>Doprava obousměrná (např. dodávek z vlastních zásob zhotovitele nebo objednatele nebo výzisku) mechanizací o nosnosti do 3,5 t elektrosoučástek, montážního materiálu, kameniva, písku, dlažebních kostek, suti, atd. do 350 km</t>
  </si>
  <si>
    <t>197076330</t>
  </si>
  <si>
    <t>Doprava obousměrná (např. dodávek z vlastních zásob zhotovitele nebo objednatele nebo výzisku) mechanizací o nosnosti do 3,5 t elektrosoučástek, montážního materiálu, kameniva, písku, dlažebních kostek, suti, atd. do 350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</si>
  <si>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kus stroje._x000d_
_x000d_
Předmětem je doprava rozměrných dodávek do TNS Rudoltice v Čechách._x000d_
_x000d_
Zhotovitel si stanový cenu dle svých potřeb.</t>
  </si>
  <si>
    <t>9903100100</t>
  </si>
  <si>
    <t>Přeprava mechanizace na místo prováděných prací o hmotnosti do 12 t přes 50 do 100 km</t>
  </si>
  <si>
    <t>-1859928598</t>
  </si>
  <si>
    <t>Přeprava mechanizace na místo prováděných prací o hmotnosti do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</si>
  <si>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Poznámka k položce:_x000d_
Předmětem je doprava rozměrných dodávek VVN odpojovačů, rozváděčů, domku ochran do TNS Rudoltice v Čechách._x000d_
_x000d_
Zhotovitel si stanový cenu dle svých potřeb.</t>
  </si>
  <si>
    <t>9909000100</t>
  </si>
  <si>
    <t>Poplatek za uložení suti nebo hmot na oficiální skládku</t>
  </si>
  <si>
    <t>-1875199605</t>
  </si>
  <si>
    <t xml:space="preserve"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</si>
  <si>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9909000200</t>
  </si>
  <si>
    <t>Poplatek za uložení nebezpečného odpadu na oficiální skládku</t>
  </si>
  <si>
    <t>-1542685630</t>
  </si>
  <si>
    <t xml:space="preserve">Poplatek za uložení nebezpečného odpadu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</si>
  <si>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9909000500</t>
  </si>
  <si>
    <t>Poplatek uložení odpadu betonových prefabrikátů</t>
  </si>
  <si>
    <t>1091806535</t>
  </si>
  <si>
    <t xml:space="preserve">Poplatek uložení odpadu betonových prefabrikátů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</si>
  <si>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Vedlejší rozpočtové náklady</t>
  </si>
  <si>
    <t>023101031</t>
  </si>
  <si>
    <t>Projektové práce Projektové práce v rozsahu ZRN (vyjma dále jmenované práce) přes 5 do 20 mil. Kč</t>
  </si>
  <si>
    <t>%</t>
  </si>
  <si>
    <t>1057851368</t>
  </si>
  <si>
    <t>Poznámka k položce:_x000d_
Základna pro výpočet - ZRN</t>
  </si>
  <si>
    <t>023131011</t>
  </si>
  <si>
    <t>Projektové práce Dokumentace skutečného provedení zabezpečovacích, sdělovacích, elektrických zařízení</t>
  </si>
  <si>
    <t>1872304827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</si>
  <si>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</si>
  <si>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Poznámka k položce:_x000d_
Základna pro výpočet - dotyčné práce</t>
  </si>
  <si>
    <t>024101201</t>
  </si>
  <si>
    <t>Inženýrská činnost koordinátor BOZP na staveništi</t>
  </si>
  <si>
    <t>684396324</t>
  </si>
  <si>
    <t>024101301</t>
  </si>
  <si>
    <t>Inženýrská činnost posudky (např. statické aj.) a dozory</t>
  </si>
  <si>
    <t>-1039585332</t>
  </si>
  <si>
    <t>Poznámka k položce:_x000d_
Základna pro výpočet - ZRN_x000d_
_x000d_
Vypracování požárního bezpečnostního řešení dotčených prostor v rámci opravné práce, včetně prostor dotčených realizací SKŘ a prostoru R110kV včetně domku ochran.</t>
  </si>
  <si>
    <t>024101401</t>
  </si>
  <si>
    <t>Inženýrská činnost koordinační a kompletační činnost</t>
  </si>
  <si>
    <t>-285760837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</si>
  <si>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</si>
  <si>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</si>
  <si>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-1992328820</t>
  </si>
  <si>
    <t>R04 - ON</t>
  </si>
  <si>
    <t>7498150520</t>
  </si>
  <si>
    <t>Vyhotovení výchozí revizní zprávy pro opravné práce pro objem investičních nákladů přes 500 000 do 1 000 000 Kč</t>
  </si>
  <si>
    <t>337708945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</si>
  <si>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</si>
  <si>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Poznámka k položce:_x000d_
U3</t>
  </si>
  <si>
    <t>7498150525</t>
  </si>
  <si>
    <t>Vyhotovení výchozí revizní zprávy příplatek za každých dalších i započatých 500 000 Kč přes 1 000 000 Kč</t>
  </si>
  <si>
    <t>1623872501</t>
  </si>
  <si>
    <t>Poznámka k položce:_x000d_
U3, TU3</t>
  </si>
  <si>
    <t>-548305618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</si>
  <si>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</si>
  <si>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</si>
  <si>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-1141555461</t>
  </si>
  <si>
    <t>7498351010</t>
  </si>
  <si>
    <t>Vydání průkazu způsobilosti pro funkční celek, provizorní stav</t>
  </si>
  <si>
    <t>1943809784</t>
  </si>
  <si>
    <t>Vydání průkazu způsobilosti pro funkční celek, provizorní stav - vyhotovení dokladu o silnoproudých zařízeních a vydání průkazu způsobilosti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</si>
</sst>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  <protection locked="0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33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34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35</v>
      </c>
      <c r="AO17" s="19"/>
      <c r="AP17" s="19"/>
      <c r="AQ17" s="19"/>
      <c r="AR17" s="17"/>
      <c r="BE17" s="28"/>
      <c r="BS17" s="14" t="s">
        <v>36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37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33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35</v>
      </c>
      <c r="AO20" s="19"/>
      <c r="AP20" s="19"/>
      <c r="AQ20" s="19"/>
      <c r="AR20" s="17"/>
      <c r="BE20" s="28"/>
      <c r="BS20" s="14" t="s">
        <v>36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38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39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41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42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43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44</v>
      </c>
      <c r="E29" s="44"/>
      <c r="F29" s="29" t="s">
        <v>45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46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47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48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49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50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51</v>
      </c>
      <c r="U35" s="51"/>
      <c r="V35" s="51"/>
      <c r="W35" s="51"/>
      <c r="X35" s="53" t="s">
        <v>52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53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54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56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55</v>
      </c>
      <c r="AI60" s="39"/>
      <c r="AJ60" s="39"/>
      <c r="AK60" s="39"/>
      <c r="AL60" s="39"/>
      <c r="AM60" s="61" t="s">
        <v>56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57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58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55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56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55</v>
      </c>
      <c r="AI75" s="39"/>
      <c r="AJ75" s="39"/>
      <c r="AK75" s="39"/>
      <c r="AL75" s="39"/>
      <c r="AM75" s="61" t="s">
        <v>56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59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64020164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TNS Rudoltice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Rudoltice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9. 2. 2020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Správa železnic, s.o. OŘ Hradec Králové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>Ing. Jiří Svoboda</v>
      </c>
      <c r="AN89" s="68"/>
      <c r="AO89" s="68"/>
      <c r="AP89" s="68"/>
      <c r="AQ89" s="37"/>
      <c r="AR89" s="41"/>
      <c r="AS89" s="78" t="s">
        <v>60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37</v>
      </c>
      <c r="AJ90" s="37"/>
      <c r="AK90" s="37"/>
      <c r="AL90" s="37"/>
      <c r="AM90" s="77" t="str">
        <f>IF(E20="","",E20)</f>
        <v>Ing. Jiří Svoboda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61</v>
      </c>
      <c r="D92" s="91"/>
      <c r="E92" s="91"/>
      <c r="F92" s="91"/>
      <c r="G92" s="91"/>
      <c r="H92" s="92"/>
      <c r="I92" s="93" t="s">
        <v>62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63</v>
      </c>
      <c r="AH92" s="91"/>
      <c r="AI92" s="91"/>
      <c r="AJ92" s="91"/>
      <c r="AK92" s="91"/>
      <c r="AL92" s="91"/>
      <c r="AM92" s="91"/>
      <c r="AN92" s="93" t="s">
        <v>64</v>
      </c>
      <c r="AO92" s="91"/>
      <c r="AP92" s="95"/>
      <c r="AQ92" s="96" t="s">
        <v>65</v>
      </c>
      <c r="AR92" s="41"/>
      <c r="AS92" s="97" t="s">
        <v>66</v>
      </c>
      <c r="AT92" s="98" t="s">
        <v>67</v>
      </c>
      <c r="AU92" s="98" t="s">
        <v>68</v>
      </c>
      <c r="AV92" s="98" t="s">
        <v>69</v>
      </c>
      <c r="AW92" s="98" t="s">
        <v>70</v>
      </c>
      <c r="AX92" s="98" t="s">
        <v>71</v>
      </c>
      <c r="AY92" s="98" t="s">
        <v>72</v>
      </c>
      <c r="AZ92" s="98" t="s">
        <v>73</v>
      </c>
      <c r="BA92" s="98" t="s">
        <v>74</v>
      </c>
      <c r="BB92" s="98" t="s">
        <v>75</v>
      </c>
      <c r="BC92" s="98" t="s">
        <v>76</v>
      </c>
      <c r="BD92" s="99" t="s">
        <v>77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78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79</v>
      </c>
      <c r="BT94" s="114" t="s">
        <v>80</v>
      </c>
      <c r="BU94" s="115" t="s">
        <v>81</v>
      </c>
      <c r="BV94" s="114" t="s">
        <v>82</v>
      </c>
      <c r="BW94" s="114" t="s">
        <v>5</v>
      </c>
      <c r="BX94" s="114" t="s">
        <v>83</v>
      </c>
      <c r="CL94" s="114" t="s">
        <v>1</v>
      </c>
    </row>
    <row r="95" s="7" customFormat="1" ht="24.75" customHeight="1">
      <c r="A95" s="7"/>
      <c r="B95" s="116"/>
      <c r="C95" s="117"/>
      <c r="D95" s="118" t="s">
        <v>84</v>
      </c>
      <c r="E95" s="118"/>
      <c r="F95" s="118"/>
      <c r="G95" s="118"/>
      <c r="H95" s="118"/>
      <c r="I95" s="119"/>
      <c r="J95" s="118" t="s">
        <v>85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ROUND(SUM(AG96:AG99),2)</f>
        <v>0</v>
      </c>
      <c r="AH95" s="119"/>
      <c r="AI95" s="119"/>
      <c r="AJ95" s="119"/>
      <c r="AK95" s="119"/>
      <c r="AL95" s="119"/>
      <c r="AM95" s="119"/>
      <c r="AN95" s="121">
        <f>SUM(AG95,AT95)</f>
        <v>0</v>
      </c>
      <c r="AO95" s="119"/>
      <c r="AP95" s="119"/>
      <c r="AQ95" s="122" t="s">
        <v>86</v>
      </c>
      <c r="AR95" s="123"/>
      <c r="AS95" s="124">
        <f>ROUND(SUM(AS96:AS99),2)</f>
        <v>0</v>
      </c>
      <c r="AT95" s="125">
        <f>ROUND(SUM(AV95:AW95),2)</f>
        <v>0</v>
      </c>
      <c r="AU95" s="126">
        <f>ROUND(SUM(AU96:AU99),5)</f>
        <v>0</v>
      </c>
      <c r="AV95" s="125">
        <f>ROUND(AZ95*L29,2)</f>
        <v>0</v>
      </c>
      <c r="AW95" s="125">
        <f>ROUND(BA95*L30,2)</f>
        <v>0</v>
      </c>
      <c r="AX95" s="125">
        <f>ROUND(BB95*L29,2)</f>
        <v>0</v>
      </c>
      <c r="AY95" s="125">
        <f>ROUND(BC95*L30,2)</f>
        <v>0</v>
      </c>
      <c r="AZ95" s="125">
        <f>ROUND(SUM(AZ96:AZ99),2)</f>
        <v>0</v>
      </c>
      <c r="BA95" s="125">
        <f>ROUND(SUM(BA96:BA99),2)</f>
        <v>0</v>
      </c>
      <c r="BB95" s="125">
        <f>ROUND(SUM(BB96:BB99),2)</f>
        <v>0</v>
      </c>
      <c r="BC95" s="125">
        <f>ROUND(SUM(BC96:BC99),2)</f>
        <v>0</v>
      </c>
      <c r="BD95" s="127">
        <f>ROUND(SUM(BD96:BD99),2)</f>
        <v>0</v>
      </c>
      <c r="BE95" s="7"/>
      <c r="BS95" s="128" t="s">
        <v>79</v>
      </c>
      <c r="BT95" s="128" t="s">
        <v>87</v>
      </c>
      <c r="BU95" s="128" t="s">
        <v>81</v>
      </c>
      <c r="BV95" s="128" t="s">
        <v>82</v>
      </c>
      <c r="BW95" s="128" t="s">
        <v>88</v>
      </c>
      <c r="BX95" s="128" t="s">
        <v>5</v>
      </c>
      <c r="CL95" s="128" t="s">
        <v>1</v>
      </c>
      <c r="CM95" s="128" t="s">
        <v>89</v>
      </c>
    </row>
    <row r="96" s="4" customFormat="1" ht="16.5" customHeight="1">
      <c r="A96" s="129" t="s">
        <v>90</v>
      </c>
      <c r="B96" s="67"/>
      <c r="C96" s="130"/>
      <c r="D96" s="130"/>
      <c r="E96" s="131" t="s">
        <v>91</v>
      </c>
      <c r="F96" s="131"/>
      <c r="G96" s="131"/>
      <c r="H96" s="131"/>
      <c r="I96" s="131"/>
      <c r="J96" s="130"/>
      <c r="K96" s="131" t="s">
        <v>92</v>
      </c>
      <c r="L96" s="131"/>
      <c r="M96" s="131"/>
      <c r="N96" s="131"/>
      <c r="O96" s="131"/>
      <c r="P96" s="131"/>
      <c r="Q96" s="131"/>
      <c r="R96" s="131"/>
      <c r="S96" s="131"/>
      <c r="T96" s="131"/>
      <c r="U96" s="131"/>
      <c r="V96" s="131"/>
      <c r="W96" s="131"/>
      <c r="X96" s="131"/>
      <c r="Y96" s="131"/>
      <c r="Z96" s="131"/>
      <c r="AA96" s="131"/>
      <c r="AB96" s="131"/>
      <c r="AC96" s="131"/>
      <c r="AD96" s="131"/>
      <c r="AE96" s="131"/>
      <c r="AF96" s="131"/>
      <c r="AG96" s="132">
        <f>'R01 - Infrastruktura'!J32</f>
        <v>0</v>
      </c>
      <c r="AH96" s="130"/>
      <c r="AI96" s="130"/>
      <c r="AJ96" s="130"/>
      <c r="AK96" s="130"/>
      <c r="AL96" s="130"/>
      <c r="AM96" s="130"/>
      <c r="AN96" s="132">
        <f>SUM(AG96,AT96)</f>
        <v>0</v>
      </c>
      <c r="AO96" s="130"/>
      <c r="AP96" s="130"/>
      <c r="AQ96" s="133" t="s">
        <v>93</v>
      </c>
      <c r="AR96" s="69"/>
      <c r="AS96" s="134">
        <v>0</v>
      </c>
      <c r="AT96" s="135">
        <f>ROUND(SUM(AV96:AW96),2)</f>
        <v>0</v>
      </c>
      <c r="AU96" s="136">
        <f>'R01 - Infrastruktura'!P126</f>
        <v>0</v>
      </c>
      <c r="AV96" s="135">
        <f>'R01 - Infrastruktura'!J35</f>
        <v>0</v>
      </c>
      <c r="AW96" s="135">
        <f>'R01 - Infrastruktura'!J36</f>
        <v>0</v>
      </c>
      <c r="AX96" s="135">
        <f>'R01 - Infrastruktura'!J37</f>
        <v>0</v>
      </c>
      <c r="AY96" s="135">
        <f>'R01 - Infrastruktura'!J38</f>
        <v>0</v>
      </c>
      <c r="AZ96" s="135">
        <f>'R01 - Infrastruktura'!F35</f>
        <v>0</v>
      </c>
      <c r="BA96" s="135">
        <f>'R01 - Infrastruktura'!F36</f>
        <v>0</v>
      </c>
      <c r="BB96" s="135">
        <f>'R01 - Infrastruktura'!F37</f>
        <v>0</v>
      </c>
      <c r="BC96" s="135">
        <f>'R01 - Infrastruktura'!F38</f>
        <v>0</v>
      </c>
      <c r="BD96" s="137">
        <f>'R01 - Infrastruktura'!F39</f>
        <v>0</v>
      </c>
      <c r="BE96" s="4"/>
      <c r="BT96" s="138" t="s">
        <v>89</v>
      </c>
      <c r="BV96" s="138" t="s">
        <v>82</v>
      </c>
      <c r="BW96" s="138" t="s">
        <v>94</v>
      </c>
      <c r="BX96" s="138" t="s">
        <v>88</v>
      </c>
      <c r="CL96" s="138" t="s">
        <v>1</v>
      </c>
    </row>
    <row r="97" s="4" customFormat="1" ht="16.5" customHeight="1">
      <c r="A97" s="129" t="s">
        <v>90</v>
      </c>
      <c r="B97" s="67"/>
      <c r="C97" s="130"/>
      <c r="D97" s="130"/>
      <c r="E97" s="131" t="s">
        <v>95</v>
      </c>
      <c r="F97" s="131"/>
      <c r="G97" s="131"/>
      <c r="H97" s="131"/>
      <c r="I97" s="131"/>
      <c r="J97" s="130"/>
      <c r="K97" s="131" t="s">
        <v>96</v>
      </c>
      <c r="L97" s="131"/>
      <c r="M97" s="131"/>
      <c r="N97" s="131"/>
      <c r="O97" s="131"/>
      <c r="P97" s="131"/>
      <c r="Q97" s="131"/>
      <c r="R97" s="131"/>
      <c r="S97" s="131"/>
      <c r="T97" s="131"/>
      <c r="U97" s="131"/>
      <c r="V97" s="131"/>
      <c r="W97" s="131"/>
      <c r="X97" s="131"/>
      <c r="Y97" s="131"/>
      <c r="Z97" s="131"/>
      <c r="AA97" s="131"/>
      <c r="AB97" s="131"/>
      <c r="AC97" s="131"/>
      <c r="AD97" s="131"/>
      <c r="AE97" s="131"/>
      <c r="AF97" s="131"/>
      <c r="AG97" s="132">
        <f>'R02 - Stavební část'!J32</f>
        <v>0</v>
      </c>
      <c r="AH97" s="130"/>
      <c r="AI97" s="130"/>
      <c r="AJ97" s="130"/>
      <c r="AK97" s="130"/>
      <c r="AL97" s="130"/>
      <c r="AM97" s="130"/>
      <c r="AN97" s="132">
        <f>SUM(AG97,AT97)</f>
        <v>0</v>
      </c>
      <c r="AO97" s="130"/>
      <c r="AP97" s="130"/>
      <c r="AQ97" s="133" t="s">
        <v>93</v>
      </c>
      <c r="AR97" s="69"/>
      <c r="AS97" s="134">
        <v>0</v>
      </c>
      <c r="AT97" s="135">
        <f>ROUND(SUM(AV97:AW97),2)</f>
        <v>0</v>
      </c>
      <c r="AU97" s="136">
        <f>'R02 - Stavební část'!P131</f>
        <v>0</v>
      </c>
      <c r="AV97" s="135">
        <f>'R02 - Stavební část'!J35</f>
        <v>0</v>
      </c>
      <c r="AW97" s="135">
        <f>'R02 - Stavební část'!J36</f>
        <v>0</v>
      </c>
      <c r="AX97" s="135">
        <f>'R02 - Stavební část'!J37</f>
        <v>0</v>
      </c>
      <c r="AY97" s="135">
        <f>'R02 - Stavební část'!J38</f>
        <v>0</v>
      </c>
      <c r="AZ97" s="135">
        <f>'R02 - Stavební část'!F35</f>
        <v>0</v>
      </c>
      <c r="BA97" s="135">
        <f>'R02 - Stavební část'!F36</f>
        <v>0</v>
      </c>
      <c r="BB97" s="135">
        <f>'R02 - Stavební část'!F37</f>
        <v>0</v>
      </c>
      <c r="BC97" s="135">
        <f>'R02 - Stavební část'!F38</f>
        <v>0</v>
      </c>
      <c r="BD97" s="137">
        <f>'R02 - Stavební část'!F39</f>
        <v>0</v>
      </c>
      <c r="BE97" s="4"/>
      <c r="BT97" s="138" t="s">
        <v>89</v>
      </c>
      <c r="BV97" s="138" t="s">
        <v>82</v>
      </c>
      <c r="BW97" s="138" t="s">
        <v>97</v>
      </c>
      <c r="BX97" s="138" t="s">
        <v>88</v>
      </c>
      <c r="CL97" s="138" t="s">
        <v>1</v>
      </c>
    </row>
    <row r="98" s="4" customFormat="1" ht="16.5" customHeight="1">
      <c r="A98" s="129" t="s">
        <v>90</v>
      </c>
      <c r="B98" s="67"/>
      <c r="C98" s="130"/>
      <c r="D98" s="130"/>
      <c r="E98" s="131" t="s">
        <v>98</v>
      </c>
      <c r="F98" s="131"/>
      <c r="G98" s="131"/>
      <c r="H98" s="131"/>
      <c r="I98" s="131"/>
      <c r="J98" s="130"/>
      <c r="K98" s="131" t="s">
        <v>99</v>
      </c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131"/>
      <c r="AD98" s="131"/>
      <c r="AE98" s="131"/>
      <c r="AF98" s="131"/>
      <c r="AG98" s="132">
        <f>'R03 - VRN'!J32</f>
        <v>0</v>
      </c>
      <c r="AH98" s="130"/>
      <c r="AI98" s="130"/>
      <c r="AJ98" s="130"/>
      <c r="AK98" s="130"/>
      <c r="AL98" s="130"/>
      <c r="AM98" s="130"/>
      <c r="AN98" s="132">
        <f>SUM(AG98,AT98)</f>
        <v>0</v>
      </c>
      <c r="AO98" s="130"/>
      <c r="AP98" s="130"/>
      <c r="AQ98" s="133" t="s">
        <v>93</v>
      </c>
      <c r="AR98" s="69"/>
      <c r="AS98" s="134">
        <v>0</v>
      </c>
      <c r="AT98" s="135">
        <f>ROUND(SUM(AV98:AW98),2)</f>
        <v>0</v>
      </c>
      <c r="AU98" s="136">
        <f>'R03 - VRN'!P122</f>
        <v>0</v>
      </c>
      <c r="AV98" s="135">
        <f>'R03 - VRN'!J35</f>
        <v>0</v>
      </c>
      <c r="AW98" s="135">
        <f>'R03 - VRN'!J36</f>
        <v>0</v>
      </c>
      <c r="AX98" s="135">
        <f>'R03 - VRN'!J37</f>
        <v>0</v>
      </c>
      <c r="AY98" s="135">
        <f>'R03 - VRN'!J38</f>
        <v>0</v>
      </c>
      <c r="AZ98" s="135">
        <f>'R03 - VRN'!F35</f>
        <v>0</v>
      </c>
      <c r="BA98" s="135">
        <f>'R03 - VRN'!F36</f>
        <v>0</v>
      </c>
      <c r="BB98" s="135">
        <f>'R03 - VRN'!F37</f>
        <v>0</v>
      </c>
      <c r="BC98" s="135">
        <f>'R03 - VRN'!F38</f>
        <v>0</v>
      </c>
      <c r="BD98" s="137">
        <f>'R03 - VRN'!F39</f>
        <v>0</v>
      </c>
      <c r="BE98" s="4"/>
      <c r="BT98" s="138" t="s">
        <v>89</v>
      </c>
      <c r="BV98" s="138" t="s">
        <v>82</v>
      </c>
      <c r="BW98" s="138" t="s">
        <v>100</v>
      </c>
      <c r="BX98" s="138" t="s">
        <v>88</v>
      </c>
      <c r="CL98" s="138" t="s">
        <v>1</v>
      </c>
    </row>
    <row r="99" s="4" customFormat="1" ht="16.5" customHeight="1">
      <c r="A99" s="129" t="s">
        <v>90</v>
      </c>
      <c r="B99" s="67"/>
      <c r="C99" s="130"/>
      <c r="D99" s="130"/>
      <c r="E99" s="131" t="s">
        <v>101</v>
      </c>
      <c r="F99" s="131"/>
      <c r="G99" s="131"/>
      <c r="H99" s="131"/>
      <c r="I99" s="131"/>
      <c r="J99" s="130"/>
      <c r="K99" s="131" t="s">
        <v>102</v>
      </c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131"/>
      <c r="AD99" s="131"/>
      <c r="AE99" s="131"/>
      <c r="AF99" s="131"/>
      <c r="AG99" s="132">
        <f>'R04 - ON'!J32</f>
        <v>0</v>
      </c>
      <c r="AH99" s="130"/>
      <c r="AI99" s="130"/>
      <c r="AJ99" s="130"/>
      <c r="AK99" s="130"/>
      <c r="AL99" s="130"/>
      <c r="AM99" s="130"/>
      <c r="AN99" s="132">
        <f>SUM(AG99,AT99)</f>
        <v>0</v>
      </c>
      <c r="AO99" s="130"/>
      <c r="AP99" s="130"/>
      <c r="AQ99" s="133" t="s">
        <v>93</v>
      </c>
      <c r="AR99" s="69"/>
      <c r="AS99" s="139">
        <v>0</v>
      </c>
      <c r="AT99" s="140">
        <f>ROUND(SUM(AV99:AW99),2)</f>
        <v>0</v>
      </c>
      <c r="AU99" s="141">
        <f>'R04 - ON'!P121</f>
        <v>0</v>
      </c>
      <c r="AV99" s="140">
        <f>'R04 - ON'!J35</f>
        <v>0</v>
      </c>
      <c r="AW99" s="140">
        <f>'R04 - ON'!J36</f>
        <v>0</v>
      </c>
      <c r="AX99" s="140">
        <f>'R04 - ON'!J37</f>
        <v>0</v>
      </c>
      <c r="AY99" s="140">
        <f>'R04 - ON'!J38</f>
        <v>0</v>
      </c>
      <c r="AZ99" s="140">
        <f>'R04 - ON'!F35</f>
        <v>0</v>
      </c>
      <c r="BA99" s="140">
        <f>'R04 - ON'!F36</f>
        <v>0</v>
      </c>
      <c r="BB99" s="140">
        <f>'R04 - ON'!F37</f>
        <v>0</v>
      </c>
      <c r="BC99" s="140">
        <f>'R04 - ON'!F38</f>
        <v>0</v>
      </c>
      <c r="BD99" s="142">
        <f>'R04 - ON'!F39</f>
        <v>0</v>
      </c>
      <c r="BE99" s="4"/>
      <c r="BT99" s="138" t="s">
        <v>89</v>
      </c>
      <c r="BV99" s="138" t="s">
        <v>82</v>
      </c>
      <c r="BW99" s="138" t="s">
        <v>103</v>
      </c>
      <c r="BX99" s="138" t="s">
        <v>88</v>
      </c>
      <c r="CL99" s="138" t="s">
        <v>1</v>
      </c>
    </row>
    <row r="100" s="2" customFormat="1" ht="30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  <c r="AM101" s="64"/>
      <c r="AN101" s="64"/>
      <c r="AO101" s="64"/>
      <c r="AP101" s="64"/>
      <c r="AQ101" s="64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</sheetData>
  <sheetProtection sheet="1" formatColumns="0" formatRows="0" objects="1" scenarios="1" spinCount="100000" saltValue="hbk/C3Xt7/YbQUTXs9INCi8ny9Nwu0FcdrBlr1+4XGr4OUYqA3kNRfZKzRjeu78ob2o/fJ+UJIhjEq5PtopdKw==" hashValue="Pz0VvEsUfugfiJIyjlPc39BB0giYruR6JcfvpxN1W94ctH6AwvEQm+IQkVmXcQ6OI0bVSlE+5npSZeUFEBCUbw==" algorithmName="SHA-512" password="CC35"/>
  <mergeCells count="5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R01 - Infrastruktura'!C2" display="/"/>
    <hyperlink ref="A97" location="'R02 - Stavební část'!C2" display="/"/>
    <hyperlink ref="A98" location="'R03 - VRN'!C2" display="/"/>
    <hyperlink ref="A99" location="'R04 - 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94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89</v>
      </c>
    </row>
    <row r="4" s="1" customFormat="1" ht="24.96" customHeight="1">
      <c r="B4" s="17"/>
      <c r="D4" s="147" t="s">
        <v>104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16.5" customHeight="1">
      <c r="B7" s="17"/>
      <c r="E7" s="150" t="str">
        <f>'Rekapitulace zakázky'!K6</f>
        <v>Oprava TNS Rudoltice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105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106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107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108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zakázky'!AN8</f>
        <v>9. 2. 2020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53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30</v>
      </c>
      <c r="E19" s="35"/>
      <c r="F19" s="35"/>
      <c r="G19" s="35"/>
      <c r="H19" s="35"/>
      <c r="I19" s="153" t="s">
        <v>25</v>
      </c>
      <c r="J19" s="30" t="str">
        <f>'Rekapitulace zakázky'!AN13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zakázky'!E14</f>
        <v>Vyplň údaj</v>
      </c>
      <c r="F20" s="138"/>
      <c r="G20" s="138"/>
      <c r="H20" s="138"/>
      <c r="I20" s="153" t="s">
        <v>28</v>
      </c>
      <c r="J20" s="30" t="str">
        <f>'Rekapitulace zakázky'!AN14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32</v>
      </c>
      <c r="E22" s="35"/>
      <c r="F22" s="35"/>
      <c r="G22" s="35"/>
      <c r="H22" s="35"/>
      <c r="I22" s="153" t="s">
        <v>25</v>
      </c>
      <c r="J22" s="138" t="s">
        <v>33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34</v>
      </c>
      <c r="F23" s="35"/>
      <c r="G23" s="35"/>
      <c r="H23" s="35"/>
      <c r="I23" s="153" t="s">
        <v>28</v>
      </c>
      <c r="J23" s="138" t="s">
        <v>35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37</v>
      </c>
      <c r="E25" s="35"/>
      <c r="F25" s="35"/>
      <c r="G25" s="35"/>
      <c r="H25" s="35"/>
      <c r="I25" s="153" t="s">
        <v>25</v>
      </c>
      <c r="J25" s="138" t="s">
        <v>33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34</v>
      </c>
      <c r="F26" s="35"/>
      <c r="G26" s="35"/>
      <c r="H26" s="35"/>
      <c r="I26" s="153" t="s">
        <v>28</v>
      </c>
      <c r="J26" s="138" t="s">
        <v>35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38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39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40</v>
      </c>
      <c r="E32" s="35"/>
      <c r="F32" s="35"/>
      <c r="G32" s="35"/>
      <c r="H32" s="35"/>
      <c r="I32" s="151"/>
      <c r="J32" s="163">
        <f>ROUND(J126,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42</v>
      </c>
      <c r="G34" s="35"/>
      <c r="H34" s="35"/>
      <c r="I34" s="165" t="s">
        <v>41</v>
      </c>
      <c r="J34" s="164" t="s">
        <v>43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44</v>
      </c>
      <c r="E35" s="149" t="s">
        <v>45</v>
      </c>
      <c r="F35" s="167">
        <f>ROUND((SUM(BE126:BE631)),  2)</f>
        <v>0</v>
      </c>
      <c r="G35" s="35"/>
      <c r="H35" s="35"/>
      <c r="I35" s="168">
        <v>0.20999999999999999</v>
      </c>
      <c r="J35" s="167">
        <f>ROUND(((SUM(BE126:BE631))*I35),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46</v>
      </c>
      <c r="F36" s="167">
        <f>ROUND((SUM(BF126:BF631)),  2)</f>
        <v>0</v>
      </c>
      <c r="G36" s="35"/>
      <c r="H36" s="35"/>
      <c r="I36" s="168">
        <v>0.14999999999999999</v>
      </c>
      <c r="J36" s="167">
        <f>ROUND(((SUM(BF126:BF631))*I36),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47</v>
      </c>
      <c r="F37" s="167">
        <f>ROUND((SUM(BG126:BG631)),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48</v>
      </c>
      <c r="F38" s="167">
        <f>ROUND((SUM(BH126:BH631)),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49</v>
      </c>
      <c r="F39" s="167">
        <f>ROUND((SUM(BI126:BI631)),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50</v>
      </c>
      <c r="E41" s="171"/>
      <c r="F41" s="171"/>
      <c r="G41" s="172" t="s">
        <v>51</v>
      </c>
      <c r="H41" s="173" t="s">
        <v>52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53</v>
      </c>
      <c r="E50" s="178"/>
      <c r="F50" s="178"/>
      <c r="G50" s="177" t="s">
        <v>54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55</v>
      </c>
      <c r="E61" s="181"/>
      <c r="F61" s="182" t="s">
        <v>56</v>
      </c>
      <c r="G61" s="180" t="s">
        <v>55</v>
      </c>
      <c r="H61" s="181"/>
      <c r="I61" s="183"/>
      <c r="J61" s="184" t="s">
        <v>56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57</v>
      </c>
      <c r="E65" s="185"/>
      <c r="F65" s="185"/>
      <c r="G65" s="177" t="s">
        <v>58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55</v>
      </c>
      <c r="E76" s="181"/>
      <c r="F76" s="182" t="s">
        <v>56</v>
      </c>
      <c r="G76" s="180" t="s">
        <v>55</v>
      </c>
      <c r="H76" s="181"/>
      <c r="I76" s="183"/>
      <c r="J76" s="184" t="s">
        <v>56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3" t="str">
        <f>E7</f>
        <v>Oprava TNS Rudoltice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105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106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107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R01 - Infrastruktura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Rudoltice</v>
      </c>
      <c r="G91" s="37"/>
      <c r="H91" s="37"/>
      <c r="I91" s="153" t="s">
        <v>22</v>
      </c>
      <c r="J91" s="76" t="str">
        <f>IF(J14="","",J14)</f>
        <v>9. 2. 2020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s.o. OŘ Hradec Králové</v>
      </c>
      <c r="G93" s="37"/>
      <c r="H93" s="37"/>
      <c r="I93" s="153" t="s">
        <v>32</v>
      </c>
      <c r="J93" s="33" t="str">
        <f>E23</f>
        <v>Ing. Jiří Svoboda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153" t="s">
        <v>37</v>
      </c>
      <c r="J94" s="33" t="str">
        <f>E26</f>
        <v>Ing. Jiří Svoboda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110</v>
      </c>
      <c r="D96" s="195"/>
      <c r="E96" s="195"/>
      <c r="F96" s="195"/>
      <c r="G96" s="195"/>
      <c r="H96" s="195"/>
      <c r="I96" s="196"/>
      <c r="J96" s="197" t="s">
        <v>111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112</v>
      </c>
      <c r="D98" s="37"/>
      <c r="E98" s="37"/>
      <c r="F98" s="37"/>
      <c r="G98" s="37"/>
      <c r="H98" s="37"/>
      <c r="I98" s="151"/>
      <c r="J98" s="107">
        <f>J126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113</v>
      </c>
    </row>
    <row r="99" s="9" customFormat="1" ht="24.96" customHeight="1">
      <c r="A99" s="9"/>
      <c r="B99" s="199"/>
      <c r="C99" s="200"/>
      <c r="D99" s="201" t="s">
        <v>114</v>
      </c>
      <c r="E99" s="202"/>
      <c r="F99" s="202"/>
      <c r="G99" s="202"/>
      <c r="H99" s="202"/>
      <c r="I99" s="203"/>
      <c r="J99" s="204">
        <f>J127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9"/>
      <c r="C100" s="200"/>
      <c r="D100" s="201" t="s">
        <v>115</v>
      </c>
      <c r="E100" s="202"/>
      <c r="F100" s="202"/>
      <c r="G100" s="202"/>
      <c r="H100" s="202"/>
      <c r="I100" s="203"/>
      <c r="J100" s="204">
        <f>J200</f>
        <v>0</v>
      </c>
      <c r="K100" s="200"/>
      <c r="L100" s="20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99"/>
      <c r="C101" s="200"/>
      <c r="D101" s="201" t="s">
        <v>116</v>
      </c>
      <c r="E101" s="202"/>
      <c r="F101" s="202"/>
      <c r="G101" s="202"/>
      <c r="H101" s="202"/>
      <c r="I101" s="203"/>
      <c r="J101" s="204">
        <f>J347</f>
        <v>0</v>
      </c>
      <c r="K101" s="200"/>
      <c r="L101" s="20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9"/>
      <c r="C102" s="200"/>
      <c r="D102" s="201" t="s">
        <v>117</v>
      </c>
      <c r="E102" s="202"/>
      <c r="F102" s="202"/>
      <c r="G102" s="202"/>
      <c r="H102" s="202"/>
      <c r="I102" s="203"/>
      <c r="J102" s="204">
        <f>J440</f>
        <v>0</v>
      </c>
      <c r="K102" s="200"/>
      <c r="L102" s="20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9"/>
      <c r="C103" s="200"/>
      <c r="D103" s="201" t="s">
        <v>118</v>
      </c>
      <c r="E103" s="202"/>
      <c r="F103" s="202"/>
      <c r="G103" s="202"/>
      <c r="H103" s="202"/>
      <c r="I103" s="203"/>
      <c r="J103" s="204">
        <f>J510</f>
        <v>0</v>
      </c>
      <c r="K103" s="200"/>
      <c r="L103" s="20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9"/>
      <c r="C104" s="200"/>
      <c r="D104" s="201" t="s">
        <v>119</v>
      </c>
      <c r="E104" s="202"/>
      <c r="F104" s="202"/>
      <c r="G104" s="202"/>
      <c r="H104" s="202"/>
      <c r="I104" s="203"/>
      <c r="J104" s="204">
        <f>J625</f>
        <v>0</v>
      </c>
      <c r="K104" s="200"/>
      <c r="L104" s="20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15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189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192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120</v>
      </c>
      <c r="D111" s="37"/>
      <c r="E111" s="37"/>
      <c r="F111" s="37"/>
      <c r="G111" s="37"/>
      <c r="H111" s="37"/>
      <c r="I111" s="15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93" t="str">
        <f>E7</f>
        <v>Oprava TNS Rudoltice</v>
      </c>
      <c r="F114" s="29"/>
      <c r="G114" s="29"/>
      <c r="H114" s="29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1" customFormat="1" ht="12" customHeight="1">
      <c r="B115" s="18"/>
      <c r="C115" s="29" t="s">
        <v>105</v>
      </c>
      <c r="D115" s="19"/>
      <c r="E115" s="19"/>
      <c r="F115" s="19"/>
      <c r="G115" s="19"/>
      <c r="H115" s="19"/>
      <c r="I115" s="143"/>
      <c r="J115" s="19"/>
      <c r="K115" s="19"/>
      <c r="L115" s="17"/>
    </row>
    <row r="116" s="2" customFormat="1" ht="16.5" customHeight="1">
      <c r="A116" s="35"/>
      <c r="B116" s="36"/>
      <c r="C116" s="37"/>
      <c r="D116" s="37"/>
      <c r="E116" s="193" t="s">
        <v>106</v>
      </c>
      <c r="F116" s="37"/>
      <c r="G116" s="37"/>
      <c r="H116" s="37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107</v>
      </c>
      <c r="D117" s="37"/>
      <c r="E117" s="37"/>
      <c r="F117" s="37"/>
      <c r="G117" s="37"/>
      <c r="H117" s="37"/>
      <c r="I117" s="15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6.5" customHeight="1">
      <c r="A118" s="35"/>
      <c r="B118" s="36"/>
      <c r="C118" s="37"/>
      <c r="D118" s="37"/>
      <c r="E118" s="73" t="str">
        <f>E11</f>
        <v>R01 - Infrastruktura</v>
      </c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20</v>
      </c>
      <c r="D120" s="37"/>
      <c r="E120" s="37"/>
      <c r="F120" s="24" t="str">
        <f>F14</f>
        <v>Rudoltice</v>
      </c>
      <c r="G120" s="37"/>
      <c r="H120" s="37"/>
      <c r="I120" s="153" t="s">
        <v>22</v>
      </c>
      <c r="J120" s="76" t="str">
        <f>IF(J14="","",J14)</f>
        <v>9. 2. 2020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6.96" customHeight="1">
      <c r="A121" s="35"/>
      <c r="B121" s="36"/>
      <c r="C121" s="37"/>
      <c r="D121" s="37"/>
      <c r="E121" s="37"/>
      <c r="F121" s="37"/>
      <c r="G121" s="37"/>
      <c r="H121" s="37"/>
      <c r="I121" s="15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24</v>
      </c>
      <c r="D122" s="37"/>
      <c r="E122" s="37"/>
      <c r="F122" s="24" t="str">
        <f>E17</f>
        <v>Správa železnic, s.o. OŘ Hradec Králové</v>
      </c>
      <c r="G122" s="37"/>
      <c r="H122" s="37"/>
      <c r="I122" s="153" t="s">
        <v>32</v>
      </c>
      <c r="J122" s="33" t="str">
        <f>E23</f>
        <v>Ing. Jiří Svoboda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5.15" customHeight="1">
      <c r="A123" s="35"/>
      <c r="B123" s="36"/>
      <c r="C123" s="29" t="s">
        <v>30</v>
      </c>
      <c r="D123" s="37"/>
      <c r="E123" s="37"/>
      <c r="F123" s="24" t="str">
        <f>IF(E20="","",E20)</f>
        <v>Vyplň údaj</v>
      </c>
      <c r="G123" s="37"/>
      <c r="H123" s="37"/>
      <c r="I123" s="153" t="s">
        <v>37</v>
      </c>
      <c r="J123" s="33" t="str">
        <f>E26</f>
        <v>Ing. Jiří Svoboda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0.32" customHeight="1">
      <c r="A124" s="35"/>
      <c r="B124" s="36"/>
      <c r="C124" s="37"/>
      <c r="D124" s="37"/>
      <c r="E124" s="37"/>
      <c r="F124" s="37"/>
      <c r="G124" s="37"/>
      <c r="H124" s="37"/>
      <c r="I124" s="151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10" customFormat="1" ht="29.28" customHeight="1">
      <c r="A125" s="206"/>
      <c r="B125" s="207"/>
      <c r="C125" s="208" t="s">
        <v>121</v>
      </c>
      <c r="D125" s="209" t="s">
        <v>65</v>
      </c>
      <c r="E125" s="209" t="s">
        <v>61</v>
      </c>
      <c r="F125" s="209" t="s">
        <v>62</v>
      </c>
      <c r="G125" s="209" t="s">
        <v>122</v>
      </c>
      <c r="H125" s="209" t="s">
        <v>123</v>
      </c>
      <c r="I125" s="210" t="s">
        <v>124</v>
      </c>
      <c r="J125" s="209" t="s">
        <v>111</v>
      </c>
      <c r="K125" s="211" t="s">
        <v>125</v>
      </c>
      <c r="L125" s="212"/>
      <c r="M125" s="97" t="s">
        <v>1</v>
      </c>
      <c r="N125" s="98" t="s">
        <v>44</v>
      </c>
      <c r="O125" s="98" t="s">
        <v>126</v>
      </c>
      <c r="P125" s="98" t="s">
        <v>127</v>
      </c>
      <c r="Q125" s="98" t="s">
        <v>128</v>
      </c>
      <c r="R125" s="98" t="s">
        <v>129</v>
      </c>
      <c r="S125" s="98" t="s">
        <v>130</v>
      </c>
      <c r="T125" s="99" t="s">
        <v>131</v>
      </c>
      <c r="U125" s="206"/>
      <c r="V125" s="206"/>
      <c r="W125" s="206"/>
      <c r="X125" s="206"/>
      <c r="Y125" s="206"/>
      <c r="Z125" s="206"/>
      <c r="AA125" s="206"/>
      <c r="AB125" s="206"/>
      <c r="AC125" s="206"/>
      <c r="AD125" s="206"/>
      <c r="AE125" s="206"/>
    </row>
    <row r="126" s="2" customFormat="1" ht="22.8" customHeight="1">
      <c r="A126" s="35"/>
      <c r="B126" s="36"/>
      <c r="C126" s="104" t="s">
        <v>132</v>
      </c>
      <c r="D126" s="37"/>
      <c r="E126" s="37"/>
      <c r="F126" s="37"/>
      <c r="G126" s="37"/>
      <c r="H126" s="37"/>
      <c r="I126" s="151"/>
      <c r="J126" s="213">
        <f>BK126</f>
        <v>0</v>
      </c>
      <c r="K126" s="37"/>
      <c r="L126" s="41"/>
      <c r="M126" s="100"/>
      <c r="N126" s="214"/>
      <c r="O126" s="101"/>
      <c r="P126" s="215">
        <f>P127+P200+P347+P440+P510+P625</f>
        <v>0</v>
      </c>
      <c r="Q126" s="101"/>
      <c r="R126" s="215">
        <f>R127+R200+R347+R440+R510+R625</f>
        <v>0</v>
      </c>
      <c r="S126" s="101"/>
      <c r="T126" s="216">
        <f>T127+T200+T347+T440+T510+T625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79</v>
      </c>
      <c r="AU126" s="14" t="s">
        <v>113</v>
      </c>
      <c r="BK126" s="217">
        <f>BK127+BK200+BK347+BK440+BK510+BK625</f>
        <v>0</v>
      </c>
    </row>
    <row r="127" s="11" customFormat="1" ht="25.92" customHeight="1">
      <c r="A127" s="11"/>
      <c r="B127" s="218"/>
      <c r="C127" s="219"/>
      <c r="D127" s="220" t="s">
        <v>79</v>
      </c>
      <c r="E127" s="221" t="s">
        <v>133</v>
      </c>
      <c r="F127" s="221" t="s">
        <v>134</v>
      </c>
      <c r="G127" s="219"/>
      <c r="H127" s="219"/>
      <c r="I127" s="222"/>
      <c r="J127" s="223">
        <f>BK127</f>
        <v>0</v>
      </c>
      <c r="K127" s="219"/>
      <c r="L127" s="224"/>
      <c r="M127" s="225"/>
      <c r="N127" s="226"/>
      <c r="O127" s="226"/>
      <c r="P127" s="227">
        <f>SUM(P128:P199)</f>
        <v>0</v>
      </c>
      <c r="Q127" s="226"/>
      <c r="R127" s="227">
        <f>SUM(R128:R199)</f>
        <v>0</v>
      </c>
      <c r="S127" s="226"/>
      <c r="T127" s="228">
        <f>SUM(T128:T199)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29" t="s">
        <v>135</v>
      </c>
      <c r="AT127" s="230" t="s">
        <v>79</v>
      </c>
      <c r="AU127" s="230" t="s">
        <v>80</v>
      </c>
      <c r="AY127" s="229" t="s">
        <v>136</v>
      </c>
      <c r="BK127" s="231">
        <f>SUM(BK128:BK199)</f>
        <v>0</v>
      </c>
    </row>
    <row r="128" s="2" customFormat="1" ht="33" customHeight="1">
      <c r="A128" s="35"/>
      <c r="B128" s="36"/>
      <c r="C128" s="232" t="s">
        <v>87</v>
      </c>
      <c r="D128" s="232" t="s">
        <v>133</v>
      </c>
      <c r="E128" s="233" t="s">
        <v>137</v>
      </c>
      <c r="F128" s="234" t="s">
        <v>138</v>
      </c>
      <c r="G128" s="235" t="s">
        <v>139</v>
      </c>
      <c r="H128" s="236">
        <v>1</v>
      </c>
      <c r="I128" s="237"/>
      <c r="J128" s="238">
        <f>ROUND(I128*H128,2)</f>
        <v>0</v>
      </c>
      <c r="K128" s="234" t="s">
        <v>140</v>
      </c>
      <c r="L128" s="239"/>
      <c r="M128" s="240" t="s">
        <v>1</v>
      </c>
      <c r="N128" s="241" t="s">
        <v>45</v>
      </c>
      <c r="O128" s="88"/>
      <c r="P128" s="242">
        <f>O128*H128</f>
        <v>0</v>
      </c>
      <c r="Q128" s="242">
        <v>0</v>
      </c>
      <c r="R128" s="242">
        <f>Q128*H128</f>
        <v>0</v>
      </c>
      <c r="S128" s="242">
        <v>0</v>
      </c>
      <c r="T128" s="24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4" t="s">
        <v>89</v>
      </c>
      <c r="AT128" s="244" t="s">
        <v>133</v>
      </c>
      <c r="AU128" s="244" t="s">
        <v>87</v>
      </c>
      <c r="AY128" s="14" t="s">
        <v>136</v>
      </c>
      <c r="BE128" s="245">
        <f>IF(N128="základní",J128,0)</f>
        <v>0</v>
      </c>
      <c r="BF128" s="245">
        <f>IF(N128="snížená",J128,0)</f>
        <v>0</v>
      </c>
      <c r="BG128" s="245">
        <f>IF(N128="zákl. přenesená",J128,0)</f>
        <v>0</v>
      </c>
      <c r="BH128" s="245">
        <f>IF(N128="sníž. přenesená",J128,0)</f>
        <v>0</v>
      </c>
      <c r="BI128" s="245">
        <f>IF(N128="nulová",J128,0)</f>
        <v>0</v>
      </c>
      <c r="BJ128" s="14" t="s">
        <v>87</v>
      </c>
      <c r="BK128" s="245">
        <f>ROUND(I128*H128,2)</f>
        <v>0</v>
      </c>
      <c r="BL128" s="14" t="s">
        <v>87</v>
      </c>
      <c r="BM128" s="244" t="s">
        <v>141</v>
      </c>
    </row>
    <row r="129" s="2" customFormat="1">
      <c r="A129" s="35"/>
      <c r="B129" s="36"/>
      <c r="C129" s="37"/>
      <c r="D129" s="246" t="s">
        <v>142</v>
      </c>
      <c r="E129" s="37"/>
      <c r="F129" s="247" t="s">
        <v>138</v>
      </c>
      <c r="G129" s="37"/>
      <c r="H129" s="37"/>
      <c r="I129" s="151"/>
      <c r="J129" s="37"/>
      <c r="K129" s="37"/>
      <c r="L129" s="41"/>
      <c r="M129" s="248"/>
      <c r="N129" s="249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142</v>
      </c>
      <c r="AU129" s="14" t="s">
        <v>87</v>
      </c>
    </row>
    <row r="130" s="2" customFormat="1">
      <c r="A130" s="35"/>
      <c r="B130" s="36"/>
      <c r="C130" s="37"/>
      <c r="D130" s="246" t="s">
        <v>143</v>
      </c>
      <c r="E130" s="37"/>
      <c r="F130" s="250" t="s">
        <v>144</v>
      </c>
      <c r="G130" s="37"/>
      <c r="H130" s="37"/>
      <c r="I130" s="151"/>
      <c r="J130" s="37"/>
      <c r="K130" s="37"/>
      <c r="L130" s="41"/>
      <c r="M130" s="248"/>
      <c r="N130" s="249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143</v>
      </c>
      <c r="AU130" s="14" t="s">
        <v>87</v>
      </c>
    </row>
    <row r="131" s="2" customFormat="1" ht="21.75" customHeight="1">
      <c r="A131" s="35"/>
      <c r="B131" s="36"/>
      <c r="C131" s="251" t="s">
        <v>89</v>
      </c>
      <c r="D131" s="251" t="s">
        <v>145</v>
      </c>
      <c r="E131" s="252" t="s">
        <v>146</v>
      </c>
      <c r="F131" s="253" t="s">
        <v>147</v>
      </c>
      <c r="G131" s="254" t="s">
        <v>139</v>
      </c>
      <c r="H131" s="255">
        <v>1</v>
      </c>
      <c r="I131" s="256"/>
      <c r="J131" s="257">
        <f>ROUND(I131*H131,2)</f>
        <v>0</v>
      </c>
      <c r="K131" s="253" t="s">
        <v>148</v>
      </c>
      <c r="L131" s="41"/>
      <c r="M131" s="258" t="s">
        <v>1</v>
      </c>
      <c r="N131" s="259" t="s">
        <v>45</v>
      </c>
      <c r="O131" s="88"/>
      <c r="P131" s="242">
        <f>O131*H131</f>
        <v>0</v>
      </c>
      <c r="Q131" s="242">
        <v>0</v>
      </c>
      <c r="R131" s="242">
        <f>Q131*H131</f>
        <v>0</v>
      </c>
      <c r="S131" s="242">
        <v>0</v>
      </c>
      <c r="T131" s="24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4" t="s">
        <v>87</v>
      </c>
      <c r="AT131" s="244" t="s">
        <v>145</v>
      </c>
      <c r="AU131" s="244" t="s">
        <v>87</v>
      </c>
      <c r="AY131" s="14" t="s">
        <v>136</v>
      </c>
      <c r="BE131" s="245">
        <f>IF(N131="základní",J131,0)</f>
        <v>0</v>
      </c>
      <c r="BF131" s="245">
        <f>IF(N131="snížená",J131,0)</f>
        <v>0</v>
      </c>
      <c r="BG131" s="245">
        <f>IF(N131="zákl. přenesená",J131,0)</f>
        <v>0</v>
      </c>
      <c r="BH131" s="245">
        <f>IF(N131="sníž. přenesená",J131,0)</f>
        <v>0</v>
      </c>
      <c r="BI131" s="245">
        <f>IF(N131="nulová",J131,0)</f>
        <v>0</v>
      </c>
      <c r="BJ131" s="14" t="s">
        <v>87</v>
      </c>
      <c r="BK131" s="245">
        <f>ROUND(I131*H131,2)</f>
        <v>0</v>
      </c>
      <c r="BL131" s="14" t="s">
        <v>87</v>
      </c>
      <c r="BM131" s="244" t="s">
        <v>149</v>
      </c>
    </row>
    <row r="132" s="2" customFormat="1">
      <c r="A132" s="35"/>
      <c r="B132" s="36"/>
      <c r="C132" s="37"/>
      <c r="D132" s="246" t="s">
        <v>142</v>
      </c>
      <c r="E132" s="37"/>
      <c r="F132" s="247" t="s">
        <v>150</v>
      </c>
      <c r="G132" s="37"/>
      <c r="H132" s="37"/>
      <c r="I132" s="151"/>
      <c r="J132" s="37"/>
      <c r="K132" s="37"/>
      <c r="L132" s="41"/>
      <c r="M132" s="248"/>
      <c r="N132" s="249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142</v>
      </c>
      <c r="AU132" s="14" t="s">
        <v>87</v>
      </c>
    </row>
    <row r="133" s="2" customFormat="1">
      <c r="A133" s="35"/>
      <c r="B133" s="36"/>
      <c r="C133" s="37"/>
      <c r="D133" s="246" t="s">
        <v>143</v>
      </c>
      <c r="E133" s="37"/>
      <c r="F133" s="250" t="s">
        <v>151</v>
      </c>
      <c r="G133" s="37"/>
      <c r="H133" s="37"/>
      <c r="I133" s="151"/>
      <c r="J133" s="37"/>
      <c r="K133" s="37"/>
      <c r="L133" s="41"/>
      <c r="M133" s="248"/>
      <c r="N133" s="249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143</v>
      </c>
      <c r="AU133" s="14" t="s">
        <v>87</v>
      </c>
    </row>
    <row r="134" s="2" customFormat="1" ht="33" customHeight="1">
      <c r="A134" s="35"/>
      <c r="B134" s="36"/>
      <c r="C134" s="232" t="s">
        <v>135</v>
      </c>
      <c r="D134" s="232" t="s">
        <v>133</v>
      </c>
      <c r="E134" s="233" t="s">
        <v>152</v>
      </c>
      <c r="F134" s="234" t="s">
        <v>153</v>
      </c>
      <c r="G134" s="235" t="s">
        <v>139</v>
      </c>
      <c r="H134" s="236">
        <v>1</v>
      </c>
      <c r="I134" s="237"/>
      <c r="J134" s="238">
        <f>ROUND(I134*H134,2)</f>
        <v>0</v>
      </c>
      <c r="K134" s="234" t="s">
        <v>140</v>
      </c>
      <c r="L134" s="239"/>
      <c r="M134" s="240" t="s">
        <v>1</v>
      </c>
      <c r="N134" s="241" t="s">
        <v>45</v>
      </c>
      <c r="O134" s="88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89</v>
      </c>
      <c r="AT134" s="244" t="s">
        <v>133</v>
      </c>
      <c r="AU134" s="244" t="s">
        <v>87</v>
      </c>
      <c r="AY134" s="14" t="s">
        <v>136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4" t="s">
        <v>87</v>
      </c>
      <c r="BK134" s="245">
        <f>ROUND(I134*H134,2)</f>
        <v>0</v>
      </c>
      <c r="BL134" s="14" t="s">
        <v>87</v>
      </c>
      <c r="BM134" s="244" t="s">
        <v>154</v>
      </c>
    </row>
    <row r="135" s="2" customFormat="1">
      <c r="A135" s="35"/>
      <c r="B135" s="36"/>
      <c r="C135" s="37"/>
      <c r="D135" s="246" t="s">
        <v>142</v>
      </c>
      <c r="E135" s="37"/>
      <c r="F135" s="247" t="s">
        <v>153</v>
      </c>
      <c r="G135" s="37"/>
      <c r="H135" s="37"/>
      <c r="I135" s="151"/>
      <c r="J135" s="37"/>
      <c r="K135" s="37"/>
      <c r="L135" s="41"/>
      <c r="M135" s="248"/>
      <c r="N135" s="249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142</v>
      </c>
      <c r="AU135" s="14" t="s">
        <v>87</v>
      </c>
    </row>
    <row r="136" s="2" customFormat="1">
      <c r="A136" s="35"/>
      <c r="B136" s="36"/>
      <c r="C136" s="37"/>
      <c r="D136" s="246" t="s">
        <v>143</v>
      </c>
      <c r="E136" s="37"/>
      <c r="F136" s="250" t="s">
        <v>155</v>
      </c>
      <c r="G136" s="37"/>
      <c r="H136" s="37"/>
      <c r="I136" s="151"/>
      <c r="J136" s="37"/>
      <c r="K136" s="37"/>
      <c r="L136" s="41"/>
      <c r="M136" s="248"/>
      <c r="N136" s="249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143</v>
      </c>
      <c r="AU136" s="14" t="s">
        <v>87</v>
      </c>
    </row>
    <row r="137" s="2" customFormat="1" ht="21.75" customHeight="1">
      <c r="A137" s="35"/>
      <c r="B137" s="36"/>
      <c r="C137" s="251" t="s">
        <v>156</v>
      </c>
      <c r="D137" s="251" t="s">
        <v>145</v>
      </c>
      <c r="E137" s="252" t="s">
        <v>157</v>
      </c>
      <c r="F137" s="253" t="s">
        <v>158</v>
      </c>
      <c r="G137" s="254" t="s">
        <v>139</v>
      </c>
      <c r="H137" s="255">
        <v>1</v>
      </c>
      <c r="I137" s="256"/>
      <c r="J137" s="257">
        <f>ROUND(I137*H137,2)</f>
        <v>0</v>
      </c>
      <c r="K137" s="253" t="s">
        <v>148</v>
      </c>
      <c r="L137" s="41"/>
      <c r="M137" s="258" t="s">
        <v>1</v>
      </c>
      <c r="N137" s="259" t="s">
        <v>45</v>
      </c>
      <c r="O137" s="88"/>
      <c r="P137" s="242">
        <f>O137*H137</f>
        <v>0</v>
      </c>
      <c r="Q137" s="242">
        <v>0</v>
      </c>
      <c r="R137" s="242">
        <f>Q137*H137</f>
        <v>0</v>
      </c>
      <c r="S137" s="242">
        <v>0</v>
      </c>
      <c r="T137" s="24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87</v>
      </c>
      <c r="AT137" s="244" t="s">
        <v>145</v>
      </c>
      <c r="AU137" s="244" t="s">
        <v>87</v>
      </c>
      <c r="AY137" s="14" t="s">
        <v>136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4" t="s">
        <v>87</v>
      </c>
      <c r="BK137" s="245">
        <f>ROUND(I137*H137,2)</f>
        <v>0</v>
      </c>
      <c r="BL137" s="14" t="s">
        <v>87</v>
      </c>
      <c r="BM137" s="244" t="s">
        <v>159</v>
      </c>
    </row>
    <row r="138" s="2" customFormat="1">
      <c r="A138" s="35"/>
      <c r="B138" s="36"/>
      <c r="C138" s="37"/>
      <c r="D138" s="246" t="s">
        <v>142</v>
      </c>
      <c r="E138" s="37"/>
      <c r="F138" s="247" t="s">
        <v>160</v>
      </c>
      <c r="G138" s="37"/>
      <c r="H138" s="37"/>
      <c r="I138" s="151"/>
      <c r="J138" s="37"/>
      <c r="K138" s="37"/>
      <c r="L138" s="41"/>
      <c r="M138" s="248"/>
      <c r="N138" s="249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142</v>
      </c>
      <c r="AU138" s="14" t="s">
        <v>87</v>
      </c>
    </row>
    <row r="139" s="2" customFormat="1">
      <c r="A139" s="35"/>
      <c r="B139" s="36"/>
      <c r="C139" s="37"/>
      <c r="D139" s="246" t="s">
        <v>143</v>
      </c>
      <c r="E139" s="37"/>
      <c r="F139" s="250" t="s">
        <v>161</v>
      </c>
      <c r="G139" s="37"/>
      <c r="H139" s="37"/>
      <c r="I139" s="151"/>
      <c r="J139" s="37"/>
      <c r="K139" s="37"/>
      <c r="L139" s="41"/>
      <c r="M139" s="248"/>
      <c r="N139" s="249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143</v>
      </c>
      <c r="AU139" s="14" t="s">
        <v>87</v>
      </c>
    </row>
    <row r="140" s="2" customFormat="1" ht="33" customHeight="1">
      <c r="A140" s="35"/>
      <c r="B140" s="36"/>
      <c r="C140" s="232" t="s">
        <v>162</v>
      </c>
      <c r="D140" s="232" t="s">
        <v>133</v>
      </c>
      <c r="E140" s="233" t="s">
        <v>163</v>
      </c>
      <c r="F140" s="234" t="s">
        <v>164</v>
      </c>
      <c r="G140" s="235" t="s">
        <v>139</v>
      </c>
      <c r="H140" s="236">
        <v>1</v>
      </c>
      <c r="I140" s="237"/>
      <c r="J140" s="238">
        <f>ROUND(I140*H140,2)</f>
        <v>0</v>
      </c>
      <c r="K140" s="234" t="s">
        <v>140</v>
      </c>
      <c r="L140" s="239"/>
      <c r="M140" s="240" t="s">
        <v>1</v>
      </c>
      <c r="N140" s="241" t="s">
        <v>45</v>
      </c>
      <c r="O140" s="88"/>
      <c r="P140" s="242">
        <f>O140*H140</f>
        <v>0</v>
      </c>
      <c r="Q140" s="242">
        <v>0</v>
      </c>
      <c r="R140" s="242">
        <f>Q140*H140</f>
        <v>0</v>
      </c>
      <c r="S140" s="242">
        <v>0</v>
      </c>
      <c r="T140" s="24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89</v>
      </c>
      <c r="AT140" s="244" t="s">
        <v>133</v>
      </c>
      <c r="AU140" s="244" t="s">
        <v>87</v>
      </c>
      <c r="AY140" s="14" t="s">
        <v>136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4" t="s">
        <v>87</v>
      </c>
      <c r="BK140" s="245">
        <f>ROUND(I140*H140,2)</f>
        <v>0</v>
      </c>
      <c r="BL140" s="14" t="s">
        <v>87</v>
      </c>
      <c r="BM140" s="244" t="s">
        <v>165</v>
      </c>
    </row>
    <row r="141" s="2" customFormat="1">
      <c r="A141" s="35"/>
      <c r="B141" s="36"/>
      <c r="C141" s="37"/>
      <c r="D141" s="246" t="s">
        <v>142</v>
      </c>
      <c r="E141" s="37"/>
      <c r="F141" s="247" t="s">
        <v>164</v>
      </c>
      <c r="G141" s="37"/>
      <c r="H141" s="37"/>
      <c r="I141" s="151"/>
      <c r="J141" s="37"/>
      <c r="K141" s="37"/>
      <c r="L141" s="41"/>
      <c r="M141" s="248"/>
      <c r="N141" s="249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142</v>
      </c>
      <c r="AU141" s="14" t="s">
        <v>87</v>
      </c>
    </row>
    <row r="142" s="2" customFormat="1">
      <c r="A142" s="35"/>
      <c r="B142" s="36"/>
      <c r="C142" s="37"/>
      <c r="D142" s="246" t="s">
        <v>143</v>
      </c>
      <c r="E142" s="37"/>
      <c r="F142" s="250" t="s">
        <v>166</v>
      </c>
      <c r="G142" s="37"/>
      <c r="H142" s="37"/>
      <c r="I142" s="151"/>
      <c r="J142" s="37"/>
      <c r="K142" s="37"/>
      <c r="L142" s="41"/>
      <c r="M142" s="248"/>
      <c r="N142" s="249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143</v>
      </c>
      <c r="AU142" s="14" t="s">
        <v>87</v>
      </c>
    </row>
    <row r="143" s="2" customFormat="1" ht="21.75" customHeight="1">
      <c r="A143" s="35"/>
      <c r="B143" s="36"/>
      <c r="C143" s="251" t="s">
        <v>167</v>
      </c>
      <c r="D143" s="251" t="s">
        <v>145</v>
      </c>
      <c r="E143" s="252" t="s">
        <v>168</v>
      </c>
      <c r="F143" s="253" t="s">
        <v>169</v>
      </c>
      <c r="G143" s="254" t="s">
        <v>139</v>
      </c>
      <c r="H143" s="255">
        <v>1</v>
      </c>
      <c r="I143" s="256"/>
      <c r="J143" s="257">
        <f>ROUND(I143*H143,2)</f>
        <v>0</v>
      </c>
      <c r="K143" s="253" t="s">
        <v>148</v>
      </c>
      <c r="L143" s="41"/>
      <c r="M143" s="258" t="s">
        <v>1</v>
      </c>
      <c r="N143" s="259" t="s">
        <v>45</v>
      </c>
      <c r="O143" s="88"/>
      <c r="P143" s="242">
        <f>O143*H143</f>
        <v>0</v>
      </c>
      <c r="Q143" s="242">
        <v>0</v>
      </c>
      <c r="R143" s="242">
        <f>Q143*H143</f>
        <v>0</v>
      </c>
      <c r="S143" s="242">
        <v>0</v>
      </c>
      <c r="T143" s="24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4" t="s">
        <v>87</v>
      </c>
      <c r="AT143" s="244" t="s">
        <v>145</v>
      </c>
      <c r="AU143" s="244" t="s">
        <v>87</v>
      </c>
      <c r="AY143" s="14" t="s">
        <v>136</v>
      </c>
      <c r="BE143" s="245">
        <f>IF(N143="základní",J143,0)</f>
        <v>0</v>
      </c>
      <c r="BF143" s="245">
        <f>IF(N143="snížená",J143,0)</f>
        <v>0</v>
      </c>
      <c r="BG143" s="245">
        <f>IF(N143="zákl. přenesená",J143,0)</f>
        <v>0</v>
      </c>
      <c r="BH143" s="245">
        <f>IF(N143="sníž. přenesená",J143,0)</f>
        <v>0</v>
      </c>
      <c r="BI143" s="245">
        <f>IF(N143="nulová",J143,0)</f>
        <v>0</v>
      </c>
      <c r="BJ143" s="14" t="s">
        <v>87</v>
      </c>
      <c r="BK143" s="245">
        <f>ROUND(I143*H143,2)</f>
        <v>0</v>
      </c>
      <c r="BL143" s="14" t="s">
        <v>87</v>
      </c>
      <c r="BM143" s="244" t="s">
        <v>170</v>
      </c>
    </row>
    <row r="144" s="2" customFormat="1">
      <c r="A144" s="35"/>
      <c r="B144" s="36"/>
      <c r="C144" s="37"/>
      <c r="D144" s="246" t="s">
        <v>142</v>
      </c>
      <c r="E144" s="37"/>
      <c r="F144" s="247" t="s">
        <v>171</v>
      </c>
      <c r="G144" s="37"/>
      <c r="H144" s="37"/>
      <c r="I144" s="151"/>
      <c r="J144" s="37"/>
      <c r="K144" s="37"/>
      <c r="L144" s="41"/>
      <c r="M144" s="248"/>
      <c r="N144" s="249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142</v>
      </c>
      <c r="AU144" s="14" t="s">
        <v>87</v>
      </c>
    </row>
    <row r="145" s="2" customFormat="1">
      <c r="A145" s="35"/>
      <c r="B145" s="36"/>
      <c r="C145" s="37"/>
      <c r="D145" s="246" t="s">
        <v>143</v>
      </c>
      <c r="E145" s="37"/>
      <c r="F145" s="250" t="s">
        <v>172</v>
      </c>
      <c r="G145" s="37"/>
      <c r="H145" s="37"/>
      <c r="I145" s="151"/>
      <c r="J145" s="37"/>
      <c r="K145" s="37"/>
      <c r="L145" s="41"/>
      <c r="M145" s="248"/>
      <c r="N145" s="249"/>
      <c r="O145" s="88"/>
      <c r="P145" s="88"/>
      <c r="Q145" s="88"/>
      <c r="R145" s="88"/>
      <c r="S145" s="88"/>
      <c r="T145" s="89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4" t="s">
        <v>143</v>
      </c>
      <c r="AU145" s="14" t="s">
        <v>87</v>
      </c>
    </row>
    <row r="146" s="2" customFormat="1" ht="33" customHeight="1">
      <c r="A146" s="35"/>
      <c r="B146" s="36"/>
      <c r="C146" s="232" t="s">
        <v>173</v>
      </c>
      <c r="D146" s="232" t="s">
        <v>133</v>
      </c>
      <c r="E146" s="233" t="s">
        <v>174</v>
      </c>
      <c r="F146" s="234" t="s">
        <v>175</v>
      </c>
      <c r="G146" s="235" t="s">
        <v>139</v>
      </c>
      <c r="H146" s="236">
        <v>3</v>
      </c>
      <c r="I146" s="237"/>
      <c r="J146" s="238">
        <f>ROUND(I146*H146,2)</f>
        <v>0</v>
      </c>
      <c r="K146" s="234" t="s">
        <v>140</v>
      </c>
      <c r="L146" s="239"/>
      <c r="M146" s="240" t="s">
        <v>1</v>
      </c>
      <c r="N146" s="241" t="s">
        <v>45</v>
      </c>
      <c r="O146" s="88"/>
      <c r="P146" s="242">
        <f>O146*H146</f>
        <v>0</v>
      </c>
      <c r="Q146" s="242">
        <v>0</v>
      </c>
      <c r="R146" s="242">
        <f>Q146*H146</f>
        <v>0</v>
      </c>
      <c r="S146" s="242">
        <v>0</v>
      </c>
      <c r="T146" s="24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4" t="s">
        <v>89</v>
      </c>
      <c r="AT146" s="244" t="s">
        <v>133</v>
      </c>
      <c r="AU146" s="244" t="s">
        <v>87</v>
      </c>
      <c r="AY146" s="14" t="s">
        <v>136</v>
      </c>
      <c r="BE146" s="245">
        <f>IF(N146="základní",J146,0)</f>
        <v>0</v>
      </c>
      <c r="BF146" s="245">
        <f>IF(N146="snížená",J146,0)</f>
        <v>0</v>
      </c>
      <c r="BG146" s="245">
        <f>IF(N146="zákl. přenesená",J146,0)</f>
        <v>0</v>
      </c>
      <c r="BH146" s="245">
        <f>IF(N146="sníž. přenesená",J146,0)</f>
        <v>0</v>
      </c>
      <c r="BI146" s="245">
        <f>IF(N146="nulová",J146,0)</f>
        <v>0</v>
      </c>
      <c r="BJ146" s="14" t="s">
        <v>87</v>
      </c>
      <c r="BK146" s="245">
        <f>ROUND(I146*H146,2)</f>
        <v>0</v>
      </c>
      <c r="BL146" s="14" t="s">
        <v>87</v>
      </c>
      <c r="BM146" s="244" t="s">
        <v>176</v>
      </c>
    </row>
    <row r="147" s="2" customFormat="1">
      <c r="A147" s="35"/>
      <c r="B147" s="36"/>
      <c r="C147" s="37"/>
      <c r="D147" s="246" t="s">
        <v>142</v>
      </c>
      <c r="E147" s="37"/>
      <c r="F147" s="247" t="s">
        <v>175</v>
      </c>
      <c r="G147" s="37"/>
      <c r="H147" s="37"/>
      <c r="I147" s="151"/>
      <c r="J147" s="37"/>
      <c r="K147" s="37"/>
      <c r="L147" s="41"/>
      <c r="M147" s="248"/>
      <c r="N147" s="249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142</v>
      </c>
      <c r="AU147" s="14" t="s">
        <v>87</v>
      </c>
    </row>
    <row r="148" s="2" customFormat="1">
      <c r="A148" s="35"/>
      <c r="B148" s="36"/>
      <c r="C148" s="37"/>
      <c r="D148" s="246" t="s">
        <v>143</v>
      </c>
      <c r="E148" s="37"/>
      <c r="F148" s="250" t="s">
        <v>177</v>
      </c>
      <c r="G148" s="37"/>
      <c r="H148" s="37"/>
      <c r="I148" s="151"/>
      <c r="J148" s="37"/>
      <c r="K148" s="37"/>
      <c r="L148" s="41"/>
      <c r="M148" s="248"/>
      <c r="N148" s="249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143</v>
      </c>
      <c r="AU148" s="14" t="s">
        <v>87</v>
      </c>
    </row>
    <row r="149" s="2" customFormat="1" ht="21.75" customHeight="1">
      <c r="A149" s="35"/>
      <c r="B149" s="36"/>
      <c r="C149" s="251" t="s">
        <v>178</v>
      </c>
      <c r="D149" s="251" t="s">
        <v>145</v>
      </c>
      <c r="E149" s="252" t="s">
        <v>179</v>
      </c>
      <c r="F149" s="253" t="s">
        <v>180</v>
      </c>
      <c r="G149" s="254" t="s">
        <v>139</v>
      </c>
      <c r="H149" s="255">
        <v>3</v>
      </c>
      <c r="I149" s="256"/>
      <c r="J149" s="257">
        <f>ROUND(I149*H149,2)</f>
        <v>0</v>
      </c>
      <c r="K149" s="253" t="s">
        <v>148</v>
      </c>
      <c r="L149" s="41"/>
      <c r="M149" s="258" t="s">
        <v>1</v>
      </c>
      <c r="N149" s="259" t="s">
        <v>45</v>
      </c>
      <c r="O149" s="88"/>
      <c r="P149" s="242">
        <f>O149*H149</f>
        <v>0</v>
      </c>
      <c r="Q149" s="242">
        <v>0</v>
      </c>
      <c r="R149" s="242">
        <f>Q149*H149</f>
        <v>0</v>
      </c>
      <c r="S149" s="242">
        <v>0</v>
      </c>
      <c r="T149" s="24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4" t="s">
        <v>87</v>
      </c>
      <c r="AT149" s="244" t="s">
        <v>145</v>
      </c>
      <c r="AU149" s="244" t="s">
        <v>87</v>
      </c>
      <c r="AY149" s="14" t="s">
        <v>136</v>
      </c>
      <c r="BE149" s="245">
        <f>IF(N149="základní",J149,0)</f>
        <v>0</v>
      </c>
      <c r="BF149" s="245">
        <f>IF(N149="snížená",J149,0)</f>
        <v>0</v>
      </c>
      <c r="BG149" s="245">
        <f>IF(N149="zákl. přenesená",J149,0)</f>
        <v>0</v>
      </c>
      <c r="BH149" s="245">
        <f>IF(N149="sníž. přenesená",J149,0)</f>
        <v>0</v>
      </c>
      <c r="BI149" s="245">
        <f>IF(N149="nulová",J149,0)</f>
        <v>0</v>
      </c>
      <c r="BJ149" s="14" t="s">
        <v>87</v>
      </c>
      <c r="BK149" s="245">
        <f>ROUND(I149*H149,2)</f>
        <v>0</v>
      </c>
      <c r="BL149" s="14" t="s">
        <v>87</v>
      </c>
      <c r="BM149" s="244" t="s">
        <v>181</v>
      </c>
    </row>
    <row r="150" s="2" customFormat="1">
      <c r="A150" s="35"/>
      <c r="B150" s="36"/>
      <c r="C150" s="37"/>
      <c r="D150" s="246" t="s">
        <v>142</v>
      </c>
      <c r="E150" s="37"/>
      <c r="F150" s="247" t="s">
        <v>182</v>
      </c>
      <c r="G150" s="37"/>
      <c r="H150" s="37"/>
      <c r="I150" s="151"/>
      <c r="J150" s="37"/>
      <c r="K150" s="37"/>
      <c r="L150" s="41"/>
      <c r="M150" s="248"/>
      <c r="N150" s="249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142</v>
      </c>
      <c r="AU150" s="14" t="s">
        <v>87</v>
      </c>
    </row>
    <row r="151" s="2" customFormat="1">
      <c r="A151" s="35"/>
      <c r="B151" s="36"/>
      <c r="C151" s="37"/>
      <c r="D151" s="246" t="s">
        <v>143</v>
      </c>
      <c r="E151" s="37"/>
      <c r="F151" s="250" t="s">
        <v>183</v>
      </c>
      <c r="G151" s="37"/>
      <c r="H151" s="37"/>
      <c r="I151" s="151"/>
      <c r="J151" s="37"/>
      <c r="K151" s="37"/>
      <c r="L151" s="41"/>
      <c r="M151" s="248"/>
      <c r="N151" s="249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143</v>
      </c>
      <c r="AU151" s="14" t="s">
        <v>87</v>
      </c>
    </row>
    <row r="152" s="2" customFormat="1" ht="33" customHeight="1">
      <c r="A152" s="35"/>
      <c r="B152" s="36"/>
      <c r="C152" s="232" t="s">
        <v>184</v>
      </c>
      <c r="D152" s="232" t="s">
        <v>133</v>
      </c>
      <c r="E152" s="233" t="s">
        <v>185</v>
      </c>
      <c r="F152" s="234" t="s">
        <v>186</v>
      </c>
      <c r="G152" s="235" t="s">
        <v>187</v>
      </c>
      <c r="H152" s="236">
        <v>9</v>
      </c>
      <c r="I152" s="237"/>
      <c r="J152" s="238">
        <f>ROUND(I152*H152,2)</f>
        <v>0</v>
      </c>
      <c r="K152" s="234" t="s">
        <v>140</v>
      </c>
      <c r="L152" s="239"/>
      <c r="M152" s="240" t="s">
        <v>1</v>
      </c>
      <c r="N152" s="241" t="s">
        <v>45</v>
      </c>
      <c r="O152" s="88"/>
      <c r="P152" s="242">
        <f>O152*H152</f>
        <v>0</v>
      </c>
      <c r="Q152" s="242">
        <v>0</v>
      </c>
      <c r="R152" s="242">
        <f>Q152*H152</f>
        <v>0</v>
      </c>
      <c r="S152" s="242">
        <v>0</v>
      </c>
      <c r="T152" s="24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4" t="s">
        <v>89</v>
      </c>
      <c r="AT152" s="244" t="s">
        <v>133</v>
      </c>
      <c r="AU152" s="244" t="s">
        <v>87</v>
      </c>
      <c r="AY152" s="14" t="s">
        <v>136</v>
      </c>
      <c r="BE152" s="245">
        <f>IF(N152="základní",J152,0)</f>
        <v>0</v>
      </c>
      <c r="BF152" s="245">
        <f>IF(N152="snížená",J152,0)</f>
        <v>0</v>
      </c>
      <c r="BG152" s="245">
        <f>IF(N152="zákl. přenesená",J152,0)</f>
        <v>0</v>
      </c>
      <c r="BH152" s="245">
        <f>IF(N152="sníž. přenesená",J152,0)</f>
        <v>0</v>
      </c>
      <c r="BI152" s="245">
        <f>IF(N152="nulová",J152,0)</f>
        <v>0</v>
      </c>
      <c r="BJ152" s="14" t="s">
        <v>87</v>
      </c>
      <c r="BK152" s="245">
        <f>ROUND(I152*H152,2)</f>
        <v>0</v>
      </c>
      <c r="BL152" s="14" t="s">
        <v>87</v>
      </c>
      <c r="BM152" s="244" t="s">
        <v>188</v>
      </c>
    </row>
    <row r="153" s="2" customFormat="1">
      <c r="A153" s="35"/>
      <c r="B153" s="36"/>
      <c r="C153" s="37"/>
      <c r="D153" s="246" t="s">
        <v>142</v>
      </c>
      <c r="E153" s="37"/>
      <c r="F153" s="247" t="s">
        <v>189</v>
      </c>
      <c r="G153" s="37"/>
      <c r="H153" s="37"/>
      <c r="I153" s="151"/>
      <c r="J153" s="37"/>
      <c r="K153" s="37"/>
      <c r="L153" s="41"/>
      <c r="M153" s="248"/>
      <c r="N153" s="249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142</v>
      </c>
      <c r="AU153" s="14" t="s">
        <v>87</v>
      </c>
    </row>
    <row r="154" s="2" customFormat="1">
      <c r="A154" s="35"/>
      <c r="B154" s="36"/>
      <c r="C154" s="37"/>
      <c r="D154" s="246" t="s">
        <v>143</v>
      </c>
      <c r="E154" s="37"/>
      <c r="F154" s="250" t="s">
        <v>190</v>
      </c>
      <c r="G154" s="37"/>
      <c r="H154" s="37"/>
      <c r="I154" s="151"/>
      <c r="J154" s="37"/>
      <c r="K154" s="37"/>
      <c r="L154" s="41"/>
      <c r="M154" s="248"/>
      <c r="N154" s="249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143</v>
      </c>
      <c r="AU154" s="14" t="s">
        <v>87</v>
      </c>
    </row>
    <row r="155" s="2" customFormat="1" ht="33" customHeight="1">
      <c r="A155" s="35"/>
      <c r="B155" s="36"/>
      <c r="C155" s="232" t="s">
        <v>191</v>
      </c>
      <c r="D155" s="232" t="s">
        <v>133</v>
      </c>
      <c r="E155" s="233" t="s">
        <v>192</v>
      </c>
      <c r="F155" s="234" t="s">
        <v>193</v>
      </c>
      <c r="G155" s="235" t="s">
        <v>187</v>
      </c>
      <c r="H155" s="236">
        <v>12</v>
      </c>
      <c r="I155" s="237"/>
      <c r="J155" s="238">
        <f>ROUND(I155*H155,2)</f>
        <v>0</v>
      </c>
      <c r="K155" s="234" t="s">
        <v>140</v>
      </c>
      <c r="L155" s="239"/>
      <c r="M155" s="240" t="s">
        <v>1</v>
      </c>
      <c r="N155" s="241" t="s">
        <v>45</v>
      </c>
      <c r="O155" s="88"/>
      <c r="P155" s="242">
        <f>O155*H155</f>
        <v>0</v>
      </c>
      <c r="Q155" s="242">
        <v>0</v>
      </c>
      <c r="R155" s="242">
        <f>Q155*H155</f>
        <v>0</v>
      </c>
      <c r="S155" s="242">
        <v>0</v>
      </c>
      <c r="T155" s="24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4" t="s">
        <v>89</v>
      </c>
      <c r="AT155" s="244" t="s">
        <v>133</v>
      </c>
      <c r="AU155" s="244" t="s">
        <v>87</v>
      </c>
      <c r="AY155" s="14" t="s">
        <v>136</v>
      </c>
      <c r="BE155" s="245">
        <f>IF(N155="základní",J155,0)</f>
        <v>0</v>
      </c>
      <c r="BF155" s="245">
        <f>IF(N155="snížená",J155,0)</f>
        <v>0</v>
      </c>
      <c r="BG155" s="245">
        <f>IF(N155="zákl. přenesená",J155,0)</f>
        <v>0</v>
      </c>
      <c r="BH155" s="245">
        <f>IF(N155="sníž. přenesená",J155,0)</f>
        <v>0</v>
      </c>
      <c r="BI155" s="245">
        <f>IF(N155="nulová",J155,0)</f>
        <v>0</v>
      </c>
      <c r="BJ155" s="14" t="s">
        <v>87</v>
      </c>
      <c r="BK155" s="245">
        <f>ROUND(I155*H155,2)</f>
        <v>0</v>
      </c>
      <c r="BL155" s="14" t="s">
        <v>87</v>
      </c>
      <c r="BM155" s="244" t="s">
        <v>194</v>
      </c>
    </row>
    <row r="156" s="2" customFormat="1">
      <c r="A156" s="35"/>
      <c r="B156" s="36"/>
      <c r="C156" s="37"/>
      <c r="D156" s="246" t="s">
        <v>142</v>
      </c>
      <c r="E156" s="37"/>
      <c r="F156" s="247" t="s">
        <v>195</v>
      </c>
      <c r="G156" s="37"/>
      <c r="H156" s="37"/>
      <c r="I156" s="151"/>
      <c r="J156" s="37"/>
      <c r="K156" s="37"/>
      <c r="L156" s="41"/>
      <c r="M156" s="248"/>
      <c r="N156" s="249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142</v>
      </c>
      <c r="AU156" s="14" t="s">
        <v>87</v>
      </c>
    </row>
    <row r="157" s="2" customFormat="1">
      <c r="A157" s="35"/>
      <c r="B157" s="36"/>
      <c r="C157" s="37"/>
      <c r="D157" s="246" t="s">
        <v>143</v>
      </c>
      <c r="E157" s="37"/>
      <c r="F157" s="250" t="s">
        <v>196</v>
      </c>
      <c r="G157" s="37"/>
      <c r="H157" s="37"/>
      <c r="I157" s="151"/>
      <c r="J157" s="37"/>
      <c r="K157" s="37"/>
      <c r="L157" s="41"/>
      <c r="M157" s="248"/>
      <c r="N157" s="249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143</v>
      </c>
      <c r="AU157" s="14" t="s">
        <v>87</v>
      </c>
    </row>
    <row r="158" s="2" customFormat="1" ht="21.75" customHeight="1">
      <c r="A158" s="35"/>
      <c r="B158" s="36"/>
      <c r="C158" s="251" t="s">
        <v>197</v>
      </c>
      <c r="D158" s="251" t="s">
        <v>145</v>
      </c>
      <c r="E158" s="252" t="s">
        <v>198</v>
      </c>
      <c r="F158" s="253" t="s">
        <v>199</v>
      </c>
      <c r="G158" s="254" t="s">
        <v>187</v>
      </c>
      <c r="H158" s="255">
        <v>21</v>
      </c>
      <c r="I158" s="256"/>
      <c r="J158" s="257">
        <f>ROUND(I158*H158,2)</f>
        <v>0</v>
      </c>
      <c r="K158" s="253" t="s">
        <v>148</v>
      </c>
      <c r="L158" s="41"/>
      <c r="M158" s="258" t="s">
        <v>1</v>
      </c>
      <c r="N158" s="259" t="s">
        <v>45</v>
      </c>
      <c r="O158" s="88"/>
      <c r="P158" s="242">
        <f>O158*H158</f>
        <v>0</v>
      </c>
      <c r="Q158" s="242">
        <v>0</v>
      </c>
      <c r="R158" s="242">
        <f>Q158*H158</f>
        <v>0</v>
      </c>
      <c r="S158" s="242">
        <v>0</v>
      </c>
      <c r="T158" s="24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4" t="s">
        <v>87</v>
      </c>
      <c r="AT158" s="244" t="s">
        <v>145</v>
      </c>
      <c r="AU158" s="244" t="s">
        <v>87</v>
      </c>
      <c r="AY158" s="14" t="s">
        <v>136</v>
      </c>
      <c r="BE158" s="245">
        <f>IF(N158="základní",J158,0)</f>
        <v>0</v>
      </c>
      <c r="BF158" s="245">
        <f>IF(N158="snížená",J158,0)</f>
        <v>0</v>
      </c>
      <c r="BG158" s="245">
        <f>IF(N158="zákl. přenesená",J158,0)</f>
        <v>0</v>
      </c>
      <c r="BH158" s="245">
        <f>IF(N158="sníž. přenesená",J158,0)</f>
        <v>0</v>
      </c>
      <c r="BI158" s="245">
        <f>IF(N158="nulová",J158,0)</f>
        <v>0</v>
      </c>
      <c r="BJ158" s="14" t="s">
        <v>87</v>
      </c>
      <c r="BK158" s="245">
        <f>ROUND(I158*H158,2)</f>
        <v>0</v>
      </c>
      <c r="BL158" s="14" t="s">
        <v>87</v>
      </c>
      <c r="BM158" s="244" t="s">
        <v>200</v>
      </c>
    </row>
    <row r="159" s="2" customFormat="1">
      <c r="A159" s="35"/>
      <c r="B159" s="36"/>
      <c r="C159" s="37"/>
      <c r="D159" s="246" t="s">
        <v>142</v>
      </c>
      <c r="E159" s="37"/>
      <c r="F159" s="247" t="s">
        <v>199</v>
      </c>
      <c r="G159" s="37"/>
      <c r="H159" s="37"/>
      <c r="I159" s="151"/>
      <c r="J159" s="37"/>
      <c r="K159" s="37"/>
      <c r="L159" s="41"/>
      <c r="M159" s="248"/>
      <c r="N159" s="249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142</v>
      </c>
      <c r="AU159" s="14" t="s">
        <v>87</v>
      </c>
    </row>
    <row r="160" s="2" customFormat="1">
      <c r="A160" s="35"/>
      <c r="B160" s="36"/>
      <c r="C160" s="37"/>
      <c r="D160" s="246" t="s">
        <v>143</v>
      </c>
      <c r="E160" s="37"/>
      <c r="F160" s="250" t="s">
        <v>201</v>
      </c>
      <c r="G160" s="37"/>
      <c r="H160" s="37"/>
      <c r="I160" s="151"/>
      <c r="J160" s="37"/>
      <c r="K160" s="37"/>
      <c r="L160" s="41"/>
      <c r="M160" s="248"/>
      <c r="N160" s="249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143</v>
      </c>
      <c r="AU160" s="14" t="s">
        <v>87</v>
      </c>
    </row>
    <row r="161" s="2" customFormat="1" ht="33" customHeight="1">
      <c r="A161" s="35"/>
      <c r="B161" s="36"/>
      <c r="C161" s="232" t="s">
        <v>202</v>
      </c>
      <c r="D161" s="232" t="s">
        <v>133</v>
      </c>
      <c r="E161" s="233" t="s">
        <v>203</v>
      </c>
      <c r="F161" s="234" t="s">
        <v>204</v>
      </c>
      <c r="G161" s="235" t="s">
        <v>139</v>
      </c>
      <c r="H161" s="236">
        <v>6</v>
      </c>
      <c r="I161" s="237"/>
      <c r="J161" s="238">
        <f>ROUND(I161*H161,2)</f>
        <v>0</v>
      </c>
      <c r="K161" s="234" t="s">
        <v>140</v>
      </c>
      <c r="L161" s="239"/>
      <c r="M161" s="240" t="s">
        <v>1</v>
      </c>
      <c r="N161" s="241" t="s">
        <v>45</v>
      </c>
      <c r="O161" s="88"/>
      <c r="P161" s="242">
        <f>O161*H161</f>
        <v>0</v>
      </c>
      <c r="Q161" s="242">
        <v>0</v>
      </c>
      <c r="R161" s="242">
        <f>Q161*H161</f>
        <v>0</v>
      </c>
      <c r="S161" s="242">
        <v>0</v>
      </c>
      <c r="T161" s="24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4" t="s">
        <v>89</v>
      </c>
      <c r="AT161" s="244" t="s">
        <v>133</v>
      </c>
      <c r="AU161" s="244" t="s">
        <v>87</v>
      </c>
      <c r="AY161" s="14" t="s">
        <v>136</v>
      </c>
      <c r="BE161" s="245">
        <f>IF(N161="základní",J161,0)</f>
        <v>0</v>
      </c>
      <c r="BF161" s="245">
        <f>IF(N161="snížená",J161,0)</f>
        <v>0</v>
      </c>
      <c r="BG161" s="245">
        <f>IF(N161="zákl. přenesená",J161,0)</f>
        <v>0</v>
      </c>
      <c r="BH161" s="245">
        <f>IF(N161="sníž. přenesená",J161,0)</f>
        <v>0</v>
      </c>
      <c r="BI161" s="245">
        <f>IF(N161="nulová",J161,0)</f>
        <v>0</v>
      </c>
      <c r="BJ161" s="14" t="s">
        <v>87</v>
      </c>
      <c r="BK161" s="245">
        <f>ROUND(I161*H161,2)</f>
        <v>0</v>
      </c>
      <c r="BL161" s="14" t="s">
        <v>87</v>
      </c>
      <c r="BM161" s="244" t="s">
        <v>205</v>
      </c>
    </row>
    <row r="162" s="2" customFormat="1">
      <c r="A162" s="35"/>
      <c r="B162" s="36"/>
      <c r="C162" s="37"/>
      <c r="D162" s="246" t="s">
        <v>142</v>
      </c>
      <c r="E162" s="37"/>
      <c r="F162" s="247" t="s">
        <v>206</v>
      </c>
      <c r="G162" s="37"/>
      <c r="H162" s="37"/>
      <c r="I162" s="151"/>
      <c r="J162" s="37"/>
      <c r="K162" s="37"/>
      <c r="L162" s="41"/>
      <c r="M162" s="248"/>
      <c r="N162" s="249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142</v>
      </c>
      <c r="AU162" s="14" t="s">
        <v>87</v>
      </c>
    </row>
    <row r="163" s="2" customFormat="1">
      <c r="A163" s="35"/>
      <c r="B163" s="36"/>
      <c r="C163" s="37"/>
      <c r="D163" s="246" t="s">
        <v>143</v>
      </c>
      <c r="E163" s="37"/>
      <c r="F163" s="250" t="s">
        <v>207</v>
      </c>
      <c r="G163" s="37"/>
      <c r="H163" s="37"/>
      <c r="I163" s="151"/>
      <c r="J163" s="37"/>
      <c r="K163" s="37"/>
      <c r="L163" s="41"/>
      <c r="M163" s="248"/>
      <c r="N163" s="249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143</v>
      </c>
      <c r="AU163" s="14" t="s">
        <v>87</v>
      </c>
    </row>
    <row r="164" s="2" customFormat="1" ht="21.75" customHeight="1">
      <c r="A164" s="35"/>
      <c r="B164" s="36"/>
      <c r="C164" s="251" t="s">
        <v>208</v>
      </c>
      <c r="D164" s="251" t="s">
        <v>145</v>
      </c>
      <c r="E164" s="252" t="s">
        <v>209</v>
      </c>
      <c r="F164" s="253" t="s">
        <v>210</v>
      </c>
      <c r="G164" s="254" t="s">
        <v>139</v>
      </c>
      <c r="H164" s="255">
        <v>6</v>
      </c>
      <c r="I164" s="256"/>
      <c r="J164" s="257">
        <f>ROUND(I164*H164,2)</f>
        <v>0</v>
      </c>
      <c r="K164" s="253" t="s">
        <v>148</v>
      </c>
      <c r="L164" s="41"/>
      <c r="M164" s="258" t="s">
        <v>1</v>
      </c>
      <c r="N164" s="259" t="s">
        <v>45</v>
      </c>
      <c r="O164" s="88"/>
      <c r="P164" s="242">
        <f>O164*H164</f>
        <v>0</v>
      </c>
      <c r="Q164" s="242">
        <v>0</v>
      </c>
      <c r="R164" s="242">
        <f>Q164*H164</f>
        <v>0</v>
      </c>
      <c r="S164" s="242">
        <v>0</v>
      </c>
      <c r="T164" s="24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4" t="s">
        <v>87</v>
      </c>
      <c r="AT164" s="244" t="s">
        <v>145</v>
      </c>
      <c r="AU164" s="244" t="s">
        <v>87</v>
      </c>
      <c r="AY164" s="14" t="s">
        <v>136</v>
      </c>
      <c r="BE164" s="245">
        <f>IF(N164="základní",J164,0)</f>
        <v>0</v>
      </c>
      <c r="BF164" s="245">
        <f>IF(N164="snížená",J164,0)</f>
        <v>0</v>
      </c>
      <c r="BG164" s="245">
        <f>IF(N164="zákl. přenesená",J164,0)</f>
        <v>0</v>
      </c>
      <c r="BH164" s="245">
        <f>IF(N164="sníž. přenesená",J164,0)</f>
        <v>0</v>
      </c>
      <c r="BI164" s="245">
        <f>IF(N164="nulová",J164,0)</f>
        <v>0</v>
      </c>
      <c r="BJ164" s="14" t="s">
        <v>87</v>
      </c>
      <c r="BK164" s="245">
        <f>ROUND(I164*H164,2)</f>
        <v>0</v>
      </c>
      <c r="BL164" s="14" t="s">
        <v>87</v>
      </c>
      <c r="BM164" s="244" t="s">
        <v>211</v>
      </c>
    </row>
    <row r="165" s="2" customFormat="1">
      <c r="A165" s="35"/>
      <c r="B165" s="36"/>
      <c r="C165" s="37"/>
      <c r="D165" s="246" t="s">
        <v>142</v>
      </c>
      <c r="E165" s="37"/>
      <c r="F165" s="247" t="s">
        <v>210</v>
      </c>
      <c r="G165" s="37"/>
      <c r="H165" s="37"/>
      <c r="I165" s="151"/>
      <c r="J165" s="37"/>
      <c r="K165" s="37"/>
      <c r="L165" s="41"/>
      <c r="M165" s="248"/>
      <c r="N165" s="249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142</v>
      </c>
      <c r="AU165" s="14" t="s">
        <v>87</v>
      </c>
    </row>
    <row r="166" s="2" customFormat="1">
      <c r="A166" s="35"/>
      <c r="B166" s="36"/>
      <c r="C166" s="37"/>
      <c r="D166" s="246" t="s">
        <v>143</v>
      </c>
      <c r="E166" s="37"/>
      <c r="F166" s="250" t="s">
        <v>212</v>
      </c>
      <c r="G166" s="37"/>
      <c r="H166" s="37"/>
      <c r="I166" s="151"/>
      <c r="J166" s="37"/>
      <c r="K166" s="37"/>
      <c r="L166" s="41"/>
      <c r="M166" s="248"/>
      <c r="N166" s="249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143</v>
      </c>
      <c r="AU166" s="14" t="s">
        <v>87</v>
      </c>
    </row>
    <row r="167" s="2" customFormat="1" ht="44.25" customHeight="1">
      <c r="A167" s="35"/>
      <c r="B167" s="36"/>
      <c r="C167" s="232" t="s">
        <v>213</v>
      </c>
      <c r="D167" s="232" t="s">
        <v>133</v>
      </c>
      <c r="E167" s="233" t="s">
        <v>214</v>
      </c>
      <c r="F167" s="234" t="s">
        <v>215</v>
      </c>
      <c r="G167" s="235" t="s">
        <v>139</v>
      </c>
      <c r="H167" s="236">
        <v>3</v>
      </c>
      <c r="I167" s="237"/>
      <c r="J167" s="238">
        <f>ROUND(I167*H167,2)</f>
        <v>0</v>
      </c>
      <c r="K167" s="234" t="s">
        <v>148</v>
      </c>
      <c r="L167" s="239"/>
      <c r="M167" s="240" t="s">
        <v>1</v>
      </c>
      <c r="N167" s="241" t="s">
        <v>45</v>
      </c>
      <c r="O167" s="88"/>
      <c r="P167" s="242">
        <f>O167*H167</f>
        <v>0</v>
      </c>
      <c r="Q167" s="242">
        <v>0</v>
      </c>
      <c r="R167" s="242">
        <f>Q167*H167</f>
        <v>0</v>
      </c>
      <c r="S167" s="242">
        <v>0</v>
      </c>
      <c r="T167" s="24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4" t="s">
        <v>89</v>
      </c>
      <c r="AT167" s="244" t="s">
        <v>133</v>
      </c>
      <c r="AU167" s="244" t="s">
        <v>87</v>
      </c>
      <c r="AY167" s="14" t="s">
        <v>136</v>
      </c>
      <c r="BE167" s="245">
        <f>IF(N167="základní",J167,0)</f>
        <v>0</v>
      </c>
      <c r="BF167" s="245">
        <f>IF(N167="snížená",J167,0)</f>
        <v>0</v>
      </c>
      <c r="BG167" s="245">
        <f>IF(N167="zákl. přenesená",J167,0)</f>
        <v>0</v>
      </c>
      <c r="BH167" s="245">
        <f>IF(N167="sníž. přenesená",J167,0)</f>
        <v>0</v>
      </c>
      <c r="BI167" s="245">
        <f>IF(N167="nulová",J167,0)</f>
        <v>0</v>
      </c>
      <c r="BJ167" s="14" t="s">
        <v>87</v>
      </c>
      <c r="BK167" s="245">
        <f>ROUND(I167*H167,2)</f>
        <v>0</v>
      </c>
      <c r="BL167" s="14" t="s">
        <v>87</v>
      </c>
      <c r="BM167" s="244" t="s">
        <v>216</v>
      </c>
    </row>
    <row r="168" s="2" customFormat="1">
      <c r="A168" s="35"/>
      <c r="B168" s="36"/>
      <c r="C168" s="37"/>
      <c r="D168" s="246" t="s">
        <v>142</v>
      </c>
      <c r="E168" s="37"/>
      <c r="F168" s="247" t="s">
        <v>215</v>
      </c>
      <c r="G168" s="37"/>
      <c r="H168" s="37"/>
      <c r="I168" s="151"/>
      <c r="J168" s="37"/>
      <c r="K168" s="37"/>
      <c r="L168" s="41"/>
      <c r="M168" s="248"/>
      <c r="N168" s="249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142</v>
      </c>
      <c r="AU168" s="14" t="s">
        <v>87</v>
      </c>
    </row>
    <row r="169" s="2" customFormat="1">
      <c r="A169" s="35"/>
      <c r="B169" s="36"/>
      <c r="C169" s="37"/>
      <c r="D169" s="246" t="s">
        <v>143</v>
      </c>
      <c r="E169" s="37"/>
      <c r="F169" s="250" t="s">
        <v>217</v>
      </c>
      <c r="G169" s="37"/>
      <c r="H169" s="37"/>
      <c r="I169" s="151"/>
      <c r="J169" s="37"/>
      <c r="K169" s="37"/>
      <c r="L169" s="41"/>
      <c r="M169" s="248"/>
      <c r="N169" s="249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143</v>
      </c>
      <c r="AU169" s="14" t="s">
        <v>87</v>
      </c>
    </row>
    <row r="170" s="2" customFormat="1" ht="21.75" customHeight="1">
      <c r="A170" s="35"/>
      <c r="B170" s="36"/>
      <c r="C170" s="251" t="s">
        <v>8</v>
      </c>
      <c r="D170" s="251" t="s">
        <v>145</v>
      </c>
      <c r="E170" s="252" t="s">
        <v>218</v>
      </c>
      <c r="F170" s="253" t="s">
        <v>219</v>
      </c>
      <c r="G170" s="254" t="s">
        <v>139</v>
      </c>
      <c r="H170" s="255">
        <v>3</v>
      </c>
      <c r="I170" s="256"/>
      <c r="J170" s="257">
        <f>ROUND(I170*H170,2)</f>
        <v>0</v>
      </c>
      <c r="K170" s="253" t="s">
        <v>148</v>
      </c>
      <c r="L170" s="41"/>
      <c r="M170" s="258" t="s">
        <v>1</v>
      </c>
      <c r="N170" s="259" t="s">
        <v>45</v>
      </c>
      <c r="O170" s="88"/>
      <c r="P170" s="242">
        <f>O170*H170</f>
        <v>0</v>
      </c>
      <c r="Q170" s="242">
        <v>0</v>
      </c>
      <c r="R170" s="242">
        <f>Q170*H170</f>
        <v>0</v>
      </c>
      <c r="S170" s="242">
        <v>0</v>
      </c>
      <c r="T170" s="24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4" t="s">
        <v>87</v>
      </c>
      <c r="AT170" s="244" t="s">
        <v>145</v>
      </c>
      <c r="AU170" s="244" t="s">
        <v>87</v>
      </c>
      <c r="AY170" s="14" t="s">
        <v>136</v>
      </c>
      <c r="BE170" s="245">
        <f>IF(N170="základní",J170,0)</f>
        <v>0</v>
      </c>
      <c r="BF170" s="245">
        <f>IF(N170="snížená",J170,0)</f>
        <v>0</v>
      </c>
      <c r="BG170" s="245">
        <f>IF(N170="zákl. přenesená",J170,0)</f>
        <v>0</v>
      </c>
      <c r="BH170" s="245">
        <f>IF(N170="sníž. přenesená",J170,0)</f>
        <v>0</v>
      </c>
      <c r="BI170" s="245">
        <f>IF(N170="nulová",J170,0)</f>
        <v>0</v>
      </c>
      <c r="BJ170" s="14" t="s">
        <v>87</v>
      </c>
      <c r="BK170" s="245">
        <f>ROUND(I170*H170,2)</f>
        <v>0</v>
      </c>
      <c r="BL170" s="14" t="s">
        <v>87</v>
      </c>
      <c r="BM170" s="244" t="s">
        <v>220</v>
      </c>
    </row>
    <row r="171" s="2" customFormat="1">
      <c r="A171" s="35"/>
      <c r="B171" s="36"/>
      <c r="C171" s="37"/>
      <c r="D171" s="246" t="s">
        <v>142</v>
      </c>
      <c r="E171" s="37"/>
      <c r="F171" s="247" t="s">
        <v>219</v>
      </c>
      <c r="G171" s="37"/>
      <c r="H171" s="37"/>
      <c r="I171" s="151"/>
      <c r="J171" s="37"/>
      <c r="K171" s="37"/>
      <c r="L171" s="41"/>
      <c r="M171" s="248"/>
      <c r="N171" s="249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142</v>
      </c>
      <c r="AU171" s="14" t="s">
        <v>87</v>
      </c>
    </row>
    <row r="172" s="2" customFormat="1">
      <c r="A172" s="35"/>
      <c r="B172" s="36"/>
      <c r="C172" s="37"/>
      <c r="D172" s="246" t="s">
        <v>143</v>
      </c>
      <c r="E172" s="37"/>
      <c r="F172" s="250" t="s">
        <v>221</v>
      </c>
      <c r="G172" s="37"/>
      <c r="H172" s="37"/>
      <c r="I172" s="151"/>
      <c r="J172" s="37"/>
      <c r="K172" s="37"/>
      <c r="L172" s="41"/>
      <c r="M172" s="248"/>
      <c r="N172" s="249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143</v>
      </c>
      <c r="AU172" s="14" t="s">
        <v>87</v>
      </c>
    </row>
    <row r="173" s="2" customFormat="1" ht="21.75" customHeight="1">
      <c r="A173" s="35"/>
      <c r="B173" s="36"/>
      <c r="C173" s="232" t="s">
        <v>222</v>
      </c>
      <c r="D173" s="232" t="s">
        <v>133</v>
      </c>
      <c r="E173" s="233" t="s">
        <v>223</v>
      </c>
      <c r="F173" s="234" t="s">
        <v>224</v>
      </c>
      <c r="G173" s="235" t="s">
        <v>139</v>
      </c>
      <c r="H173" s="236">
        <v>3</v>
      </c>
      <c r="I173" s="237"/>
      <c r="J173" s="238">
        <f>ROUND(I173*H173,2)</f>
        <v>0</v>
      </c>
      <c r="K173" s="234" t="s">
        <v>148</v>
      </c>
      <c r="L173" s="239"/>
      <c r="M173" s="240" t="s">
        <v>1</v>
      </c>
      <c r="N173" s="241" t="s">
        <v>45</v>
      </c>
      <c r="O173" s="88"/>
      <c r="P173" s="242">
        <f>O173*H173</f>
        <v>0</v>
      </c>
      <c r="Q173" s="242">
        <v>0</v>
      </c>
      <c r="R173" s="242">
        <f>Q173*H173</f>
        <v>0</v>
      </c>
      <c r="S173" s="242">
        <v>0</v>
      </c>
      <c r="T173" s="243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4" t="s">
        <v>89</v>
      </c>
      <c r="AT173" s="244" t="s">
        <v>133</v>
      </c>
      <c r="AU173" s="244" t="s">
        <v>87</v>
      </c>
      <c r="AY173" s="14" t="s">
        <v>136</v>
      </c>
      <c r="BE173" s="245">
        <f>IF(N173="základní",J173,0)</f>
        <v>0</v>
      </c>
      <c r="BF173" s="245">
        <f>IF(N173="snížená",J173,0)</f>
        <v>0</v>
      </c>
      <c r="BG173" s="245">
        <f>IF(N173="zákl. přenesená",J173,0)</f>
        <v>0</v>
      </c>
      <c r="BH173" s="245">
        <f>IF(N173="sníž. přenesená",J173,0)</f>
        <v>0</v>
      </c>
      <c r="BI173" s="245">
        <f>IF(N173="nulová",J173,0)</f>
        <v>0</v>
      </c>
      <c r="BJ173" s="14" t="s">
        <v>87</v>
      </c>
      <c r="BK173" s="245">
        <f>ROUND(I173*H173,2)</f>
        <v>0</v>
      </c>
      <c r="BL173" s="14" t="s">
        <v>87</v>
      </c>
      <c r="BM173" s="244" t="s">
        <v>225</v>
      </c>
    </row>
    <row r="174" s="2" customFormat="1">
      <c r="A174" s="35"/>
      <c r="B174" s="36"/>
      <c r="C174" s="37"/>
      <c r="D174" s="246" t="s">
        <v>142</v>
      </c>
      <c r="E174" s="37"/>
      <c r="F174" s="247" t="s">
        <v>224</v>
      </c>
      <c r="G174" s="37"/>
      <c r="H174" s="37"/>
      <c r="I174" s="151"/>
      <c r="J174" s="37"/>
      <c r="K174" s="37"/>
      <c r="L174" s="41"/>
      <c r="M174" s="248"/>
      <c r="N174" s="249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142</v>
      </c>
      <c r="AU174" s="14" t="s">
        <v>87</v>
      </c>
    </row>
    <row r="175" s="2" customFormat="1">
      <c r="A175" s="35"/>
      <c r="B175" s="36"/>
      <c r="C175" s="37"/>
      <c r="D175" s="246" t="s">
        <v>143</v>
      </c>
      <c r="E175" s="37"/>
      <c r="F175" s="250" t="s">
        <v>226</v>
      </c>
      <c r="G175" s="37"/>
      <c r="H175" s="37"/>
      <c r="I175" s="151"/>
      <c r="J175" s="37"/>
      <c r="K175" s="37"/>
      <c r="L175" s="41"/>
      <c r="M175" s="248"/>
      <c r="N175" s="249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143</v>
      </c>
      <c r="AU175" s="14" t="s">
        <v>87</v>
      </c>
    </row>
    <row r="176" s="2" customFormat="1" ht="21.75" customHeight="1">
      <c r="A176" s="35"/>
      <c r="B176" s="36"/>
      <c r="C176" s="251" t="s">
        <v>227</v>
      </c>
      <c r="D176" s="251" t="s">
        <v>145</v>
      </c>
      <c r="E176" s="252" t="s">
        <v>218</v>
      </c>
      <c r="F176" s="253" t="s">
        <v>219</v>
      </c>
      <c r="G176" s="254" t="s">
        <v>139</v>
      </c>
      <c r="H176" s="255">
        <v>3</v>
      </c>
      <c r="I176" s="256"/>
      <c r="J176" s="257">
        <f>ROUND(I176*H176,2)</f>
        <v>0</v>
      </c>
      <c r="K176" s="253" t="s">
        <v>148</v>
      </c>
      <c r="L176" s="41"/>
      <c r="M176" s="258" t="s">
        <v>1</v>
      </c>
      <c r="N176" s="259" t="s">
        <v>45</v>
      </c>
      <c r="O176" s="88"/>
      <c r="P176" s="242">
        <f>O176*H176</f>
        <v>0</v>
      </c>
      <c r="Q176" s="242">
        <v>0</v>
      </c>
      <c r="R176" s="242">
        <f>Q176*H176</f>
        <v>0</v>
      </c>
      <c r="S176" s="242">
        <v>0</v>
      </c>
      <c r="T176" s="24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4" t="s">
        <v>87</v>
      </c>
      <c r="AT176" s="244" t="s">
        <v>145</v>
      </c>
      <c r="AU176" s="244" t="s">
        <v>87</v>
      </c>
      <c r="AY176" s="14" t="s">
        <v>136</v>
      </c>
      <c r="BE176" s="245">
        <f>IF(N176="základní",J176,0)</f>
        <v>0</v>
      </c>
      <c r="BF176" s="245">
        <f>IF(N176="snížená",J176,0)</f>
        <v>0</v>
      </c>
      <c r="BG176" s="245">
        <f>IF(N176="zákl. přenesená",J176,0)</f>
        <v>0</v>
      </c>
      <c r="BH176" s="245">
        <f>IF(N176="sníž. přenesená",J176,0)</f>
        <v>0</v>
      </c>
      <c r="BI176" s="245">
        <f>IF(N176="nulová",J176,0)</f>
        <v>0</v>
      </c>
      <c r="BJ176" s="14" t="s">
        <v>87</v>
      </c>
      <c r="BK176" s="245">
        <f>ROUND(I176*H176,2)</f>
        <v>0</v>
      </c>
      <c r="BL176" s="14" t="s">
        <v>87</v>
      </c>
      <c r="BM176" s="244" t="s">
        <v>228</v>
      </c>
    </row>
    <row r="177" s="2" customFormat="1">
      <c r="A177" s="35"/>
      <c r="B177" s="36"/>
      <c r="C177" s="37"/>
      <c r="D177" s="246" t="s">
        <v>142</v>
      </c>
      <c r="E177" s="37"/>
      <c r="F177" s="247" t="s">
        <v>219</v>
      </c>
      <c r="G177" s="37"/>
      <c r="H177" s="37"/>
      <c r="I177" s="151"/>
      <c r="J177" s="37"/>
      <c r="K177" s="37"/>
      <c r="L177" s="41"/>
      <c r="M177" s="248"/>
      <c r="N177" s="249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142</v>
      </c>
      <c r="AU177" s="14" t="s">
        <v>87</v>
      </c>
    </row>
    <row r="178" s="2" customFormat="1">
      <c r="A178" s="35"/>
      <c r="B178" s="36"/>
      <c r="C178" s="37"/>
      <c r="D178" s="246" t="s">
        <v>143</v>
      </c>
      <c r="E178" s="37"/>
      <c r="F178" s="250" t="s">
        <v>229</v>
      </c>
      <c r="G178" s="37"/>
      <c r="H178" s="37"/>
      <c r="I178" s="151"/>
      <c r="J178" s="37"/>
      <c r="K178" s="37"/>
      <c r="L178" s="41"/>
      <c r="M178" s="248"/>
      <c r="N178" s="249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143</v>
      </c>
      <c r="AU178" s="14" t="s">
        <v>87</v>
      </c>
    </row>
    <row r="179" s="2" customFormat="1" ht="21.75" customHeight="1">
      <c r="A179" s="35"/>
      <c r="B179" s="36"/>
      <c r="C179" s="232" t="s">
        <v>230</v>
      </c>
      <c r="D179" s="232" t="s">
        <v>133</v>
      </c>
      <c r="E179" s="233" t="s">
        <v>231</v>
      </c>
      <c r="F179" s="234" t="s">
        <v>232</v>
      </c>
      <c r="G179" s="235" t="s">
        <v>233</v>
      </c>
      <c r="H179" s="236">
        <v>80</v>
      </c>
      <c r="I179" s="237"/>
      <c r="J179" s="238">
        <f>ROUND(I179*H179,2)</f>
        <v>0</v>
      </c>
      <c r="K179" s="234" t="s">
        <v>148</v>
      </c>
      <c r="L179" s="239"/>
      <c r="M179" s="240" t="s">
        <v>1</v>
      </c>
      <c r="N179" s="241" t="s">
        <v>45</v>
      </c>
      <c r="O179" s="88"/>
      <c r="P179" s="242">
        <f>O179*H179</f>
        <v>0</v>
      </c>
      <c r="Q179" s="242">
        <v>0</v>
      </c>
      <c r="R179" s="242">
        <f>Q179*H179</f>
        <v>0</v>
      </c>
      <c r="S179" s="242">
        <v>0</v>
      </c>
      <c r="T179" s="24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4" t="s">
        <v>234</v>
      </c>
      <c r="AT179" s="244" t="s">
        <v>133</v>
      </c>
      <c r="AU179" s="244" t="s">
        <v>87</v>
      </c>
      <c r="AY179" s="14" t="s">
        <v>136</v>
      </c>
      <c r="BE179" s="245">
        <f>IF(N179="základní",J179,0)</f>
        <v>0</v>
      </c>
      <c r="BF179" s="245">
        <f>IF(N179="snížená",J179,0)</f>
        <v>0</v>
      </c>
      <c r="BG179" s="245">
        <f>IF(N179="zákl. přenesená",J179,0)</f>
        <v>0</v>
      </c>
      <c r="BH179" s="245">
        <f>IF(N179="sníž. přenesená",J179,0)</f>
        <v>0</v>
      </c>
      <c r="BI179" s="245">
        <f>IF(N179="nulová",J179,0)</f>
        <v>0</v>
      </c>
      <c r="BJ179" s="14" t="s">
        <v>87</v>
      </c>
      <c r="BK179" s="245">
        <f>ROUND(I179*H179,2)</f>
        <v>0</v>
      </c>
      <c r="BL179" s="14" t="s">
        <v>234</v>
      </c>
      <c r="BM179" s="244" t="s">
        <v>235</v>
      </c>
    </row>
    <row r="180" s="2" customFormat="1">
      <c r="A180" s="35"/>
      <c r="B180" s="36"/>
      <c r="C180" s="37"/>
      <c r="D180" s="246" t="s">
        <v>142</v>
      </c>
      <c r="E180" s="37"/>
      <c r="F180" s="247" t="s">
        <v>236</v>
      </c>
      <c r="G180" s="37"/>
      <c r="H180" s="37"/>
      <c r="I180" s="151"/>
      <c r="J180" s="37"/>
      <c r="K180" s="37"/>
      <c r="L180" s="41"/>
      <c r="M180" s="248"/>
      <c r="N180" s="249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142</v>
      </c>
      <c r="AU180" s="14" t="s">
        <v>87</v>
      </c>
    </row>
    <row r="181" s="2" customFormat="1">
      <c r="A181" s="35"/>
      <c r="B181" s="36"/>
      <c r="C181" s="37"/>
      <c r="D181" s="246" t="s">
        <v>143</v>
      </c>
      <c r="E181" s="37"/>
      <c r="F181" s="250" t="s">
        <v>237</v>
      </c>
      <c r="G181" s="37"/>
      <c r="H181" s="37"/>
      <c r="I181" s="151"/>
      <c r="J181" s="37"/>
      <c r="K181" s="37"/>
      <c r="L181" s="41"/>
      <c r="M181" s="248"/>
      <c r="N181" s="249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143</v>
      </c>
      <c r="AU181" s="14" t="s">
        <v>87</v>
      </c>
    </row>
    <row r="182" s="2" customFormat="1" ht="21.75" customHeight="1">
      <c r="A182" s="35"/>
      <c r="B182" s="36"/>
      <c r="C182" s="232" t="s">
        <v>238</v>
      </c>
      <c r="D182" s="232" t="s">
        <v>133</v>
      </c>
      <c r="E182" s="233" t="s">
        <v>231</v>
      </c>
      <c r="F182" s="234" t="s">
        <v>232</v>
      </c>
      <c r="G182" s="235" t="s">
        <v>233</v>
      </c>
      <c r="H182" s="236">
        <v>50</v>
      </c>
      <c r="I182" s="237"/>
      <c r="J182" s="238">
        <f>ROUND(I182*H182,2)</f>
        <v>0</v>
      </c>
      <c r="K182" s="234" t="s">
        <v>148</v>
      </c>
      <c r="L182" s="239"/>
      <c r="M182" s="240" t="s">
        <v>1</v>
      </c>
      <c r="N182" s="241" t="s">
        <v>45</v>
      </c>
      <c r="O182" s="88"/>
      <c r="P182" s="242">
        <f>O182*H182</f>
        <v>0</v>
      </c>
      <c r="Q182" s="242">
        <v>0</v>
      </c>
      <c r="R182" s="242">
        <f>Q182*H182</f>
        <v>0</v>
      </c>
      <c r="S182" s="242">
        <v>0</v>
      </c>
      <c r="T182" s="24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4" t="s">
        <v>234</v>
      </c>
      <c r="AT182" s="244" t="s">
        <v>133</v>
      </c>
      <c r="AU182" s="244" t="s">
        <v>87</v>
      </c>
      <c r="AY182" s="14" t="s">
        <v>136</v>
      </c>
      <c r="BE182" s="245">
        <f>IF(N182="základní",J182,0)</f>
        <v>0</v>
      </c>
      <c r="BF182" s="245">
        <f>IF(N182="snížená",J182,0)</f>
        <v>0</v>
      </c>
      <c r="BG182" s="245">
        <f>IF(N182="zákl. přenesená",J182,0)</f>
        <v>0</v>
      </c>
      <c r="BH182" s="245">
        <f>IF(N182="sníž. přenesená",J182,0)</f>
        <v>0</v>
      </c>
      <c r="BI182" s="245">
        <f>IF(N182="nulová",J182,0)</f>
        <v>0</v>
      </c>
      <c r="BJ182" s="14" t="s">
        <v>87</v>
      </c>
      <c r="BK182" s="245">
        <f>ROUND(I182*H182,2)</f>
        <v>0</v>
      </c>
      <c r="BL182" s="14" t="s">
        <v>234</v>
      </c>
      <c r="BM182" s="244" t="s">
        <v>239</v>
      </c>
    </row>
    <row r="183" s="2" customFormat="1">
      <c r="A183" s="35"/>
      <c r="B183" s="36"/>
      <c r="C183" s="37"/>
      <c r="D183" s="246" t="s">
        <v>142</v>
      </c>
      <c r="E183" s="37"/>
      <c r="F183" s="247" t="s">
        <v>236</v>
      </c>
      <c r="G183" s="37"/>
      <c r="H183" s="37"/>
      <c r="I183" s="151"/>
      <c r="J183" s="37"/>
      <c r="K183" s="37"/>
      <c r="L183" s="41"/>
      <c r="M183" s="248"/>
      <c r="N183" s="249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142</v>
      </c>
      <c r="AU183" s="14" t="s">
        <v>87</v>
      </c>
    </row>
    <row r="184" s="2" customFormat="1">
      <c r="A184" s="35"/>
      <c r="B184" s="36"/>
      <c r="C184" s="37"/>
      <c r="D184" s="246" t="s">
        <v>143</v>
      </c>
      <c r="E184" s="37"/>
      <c r="F184" s="250" t="s">
        <v>240</v>
      </c>
      <c r="G184" s="37"/>
      <c r="H184" s="37"/>
      <c r="I184" s="151"/>
      <c r="J184" s="37"/>
      <c r="K184" s="37"/>
      <c r="L184" s="41"/>
      <c r="M184" s="248"/>
      <c r="N184" s="249"/>
      <c r="O184" s="88"/>
      <c r="P184" s="88"/>
      <c r="Q184" s="88"/>
      <c r="R184" s="88"/>
      <c r="S184" s="88"/>
      <c r="T184" s="89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4" t="s">
        <v>143</v>
      </c>
      <c r="AU184" s="14" t="s">
        <v>87</v>
      </c>
    </row>
    <row r="185" s="2" customFormat="1" ht="21.75" customHeight="1">
      <c r="A185" s="35"/>
      <c r="B185" s="36"/>
      <c r="C185" s="251" t="s">
        <v>241</v>
      </c>
      <c r="D185" s="251" t="s">
        <v>145</v>
      </c>
      <c r="E185" s="252" t="s">
        <v>242</v>
      </c>
      <c r="F185" s="253" t="s">
        <v>243</v>
      </c>
      <c r="G185" s="254" t="s">
        <v>233</v>
      </c>
      <c r="H185" s="255">
        <v>130</v>
      </c>
      <c r="I185" s="256"/>
      <c r="J185" s="257">
        <f>ROUND(I185*H185,2)</f>
        <v>0</v>
      </c>
      <c r="K185" s="253" t="s">
        <v>148</v>
      </c>
      <c r="L185" s="41"/>
      <c r="M185" s="258" t="s">
        <v>1</v>
      </c>
      <c r="N185" s="259" t="s">
        <v>45</v>
      </c>
      <c r="O185" s="88"/>
      <c r="P185" s="242">
        <f>O185*H185</f>
        <v>0</v>
      </c>
      <c r="Q185" s="242">
        <v>0</v>
      </c>
      <c r="R185" s="242">
        <f>Q185*H185</f>
        <v>0</v>
      </c>
      <c r="S185" s="242">
        <v>0</v>
      </c>
      <c r="T185" s="24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4" t="s">
        <v>87</v>
      </c>
      <c r="AT185" s="244" t="s">
        <v>145</v>
      </c>
      <c r="AU185" s="244" t="s">
        <v>87</v>
      </c>
      <c r="AY185" s="14" t="s">
        <v>136</v>
      </c>
      <c r="BE185" s="245">
        <f>IF(N185="základní",J185,0)</f>
        <v>0</v>
      </c>
      <c r="BF185" s="245">
        <f>IF(N185="snížená",J185,0)</f>
        <v>0</v>
      </c>
      <c r="BG185" s="245">
        <f>IF(N185="zákl. přenesená",J185,0)</f>
        <v>0</v>
      </c>
      <c r="BH185" s="245">
        <f>IF(N185="sníž. přenesená",J185,0)</f>
        <v>0</v>
      </c>
      <c r="BI185" s="245">
        <f>IF(N185="nulová",J185,0)</f>
        <v>0</v>
      </c>
      <c r="BJ185" s="14" t="s">
        <v>87</v>
      </c>
      <c r="BK185" s="245">
        <f>ROUND(I185*H185,2)</f>
        <v>0</v>
      </c>
      <c r="BL185" s="14" t="s">
        <v>87</v>
      </c>
      <c r="BM185" s="244" t="s">
        <v>244</v>
      </c>
    </row>
    <row r="186" s="2" customFormat="1">
      <c r="A186" s="35"/>
      <c r="B186" s="36"/>
      <c r="C186" s="37"/>
      <c r="D186" s="246" t="s">
        <v>142</v>
      </c>
      <c r="E186" s="37"/>
      <c r="F186" s="247" t="s">
        <v>243</v>
      </c>
      <c r="G186" s="37"/>
      <c r="H186" s="37"/>
      <c r="I186" s="151"/>
      <c r="J186" s="37"/>
      <c r="K186" s="37"/>
      <c r="L186" s="41"/>
      <c r="M186" s="248"/>
      <c r="N186" s="249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142</v>
      </c>
      <c r="AU186" s="14" t="s">
        <v>87</v>
      </c>
    </row>
    <row r="187" s="2" customFormat="1">
      <c r="A187" s="35"/>
      <c r="B187" s="36"/>
      <c r="C187" s="37"/>
      <c r="D187" s="246" t="s">
        <v>143</v>
      </c>
      <c r="E187" s="37"/>
      <c r="F187" s="250" t="s">
        <v>245</v>
      </c>
      <c r="G187" s="37"/>
      <c r="H187" s="37"/>
      <c r="I187" s="151"/>
      <c r="J187" s="37"/>
      <c r="K187" s="37"/>
      <c r="L187" s="41"/>
      <c r="M187" s="248"/>
      <c r="N187" s="249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143</v>
      </c>
      <c r="AU187" s="14" t="s">
        <v>87</v>
      </c>
    </row>
    <row r="188" s="2" customFormat="1" ht="44.25" customHeight="1">
      <c r="A188" s="35"/>
      <c r="B188" s="36"/>
      <c r="C188" s="232" t="s">
        <v>7</v>
      </c>
      <c r="D188" s="232" t="s">
        <v>133</v>
      </c>
      <c r="E188" s="233" t="s">
        <v>246</v>
      </c>
      <c r="F188" s="234" t="s">
        <v>247</v>
      </c>
      <c r="G188" s="235" t="s">
        <v>139</v>
      </c>
      <c r="H188" s="236">
        <v>7</v>
      </c>
      <c r="I188" s="237"/>
      <c r="J188" s="238">
        <f>ROUND(I188*H188,2)</f>
        <v>0</v>
      </c>
      <c r="K188" s="234" t="s">
        <v>148</v>
      </c>
      <c r="L188" s="239"/>
      <c r="M188" s="240" t="s">
        <v>1</v>
      </c>
      <c r="N188" s="241" t="s">
        <v>45</v>
      </c>
      <c r="O188" s="88"/>
      <c r="P188" s="242">
        <f>O188*H188</f>
        <v>0</v>
      </c>
      <c r="Q188" s="242">
        <v>0</v>
      </c>
      <c r="R188" s="242">
        <f>Q188*H188</f>
        <v>0</v>
      </c>
      <c r="S188" s="242">
        <v>0</v>
      </c>
      <c r="T188" s="24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4" t="s">
        <v>234</v>
      </c>
      <c r="AT188" s="244" t="s">
        <v>133</v>
      </c>
      <c r="AU188" s="244" t="s">
        <v>87</v>
      </c>
      <c r="AY188" s="14" t="s">
        <v>136</v>
      </c>
      <c r="BE188" s="245">
        <f>IF(N188="základní",J188,0)</f>
        <v>0</v>
      </c>
      <c r="BF188" s="245">
        <f>IF(N188="snížená",J188,0)</f>
        <v>0</v>
      </c>
      <c r="BG188" s="245">
        <f>IF(N188="zákl. přenesená",J188,0)</f>
        <v>0</v>
      </c>
      <c r="BH188" s="245">
        <f>IF(N188="sníž. přenesená",J188,0)</f>
        <v>0</v>
      </c>
      <c r="BI188" s="245">
        <f>IF(N188="nulová",J188,0)</f>
        <v>0</v>
      </c>
      <c r="BJ188" s="14" t="s">
        <v>87</v>
      </c>
      <c r="BK188" s="245">
        <f>ROUND(I188*H188,2)</f>
        <v>0</v>
      </c>
      <c r="BL188" s="14" t="s">
        <v>234</v>
      </c>
      <c r="BM188" s="244" t="s">
        <v>248</v>
      </c>
    </row>
    <row r="189" s="2" customFormat="1">
      <c r="A189" s="35"/>
      <c r="B189" s="36"/>
      <c r="C189" s="37"/>
      <c r="D189" s="246" t="s">
        <v>142</v>
      </c>
      <c r="E189" s="37"/>
      <c r="F189" s="247" t="s">
        <v>247</v>
      </c>
      <c r="G189" s="37"/>
      <c r="H189" s="37"/>
      <c r="I189" s="151"/>
      <c r="J189" s="37"/>
      <c r="K189" s="37"/>
      <c r="L189" s="41"/>
      <c r="M189" s="248"/>
      <c r="N189" s="249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142</v>
      </c>
      <c r="AU189" s="14" t="s">
        <v>87</v>
      </c>
    </row>
    <row r="190" s="2" customFormat="1">
      <c r="A190" s="35"/>
      <c r="B190" s="36"/>
      <c r="C190" s="37"/>
      <c r="D190" s="246" t="s">
        <v>143</v>
      </c>
      <c r="E190" s="37"/>
      <c r="F190" s="250" t="s">
        <v>249</v>
      </c>
      <c r="G190" s="37"/>
      <c r="H190" s="37"/>
      <c r="I190" s="151"/>
      <c r="J190" s="37"/>
      <c r="K190" s="37"/>
      <c r="L190" s="41"/>
      <c r="M190" s="248"/>
      <c r="N190" s="249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143</v>
      </c>
      <c r="AU190" s="14" t="s">
        <v>87</v>
      </c>
    </row>
    <row r="191" s="2" customFormat="1" ht="21.75" customHeight="1">
      <c r="A191" s="35"/>
      <c r="B191" s="36"/>
      <c r="C191" s="251" t="s">
        <v>250</v>
      </c>
      <c r="D191" s="251" t="s">
        <v>145</v>
      </c>
      <c r="E191" s="252" t="s">
        <v>251</v>
      </c>
      <c r="F191" s="253" t="s">
        <v>252</v>
      </c>
      <c r="G191" s="254" t="s">
        <v>139</v>
      </c>
      <c r="H191" s="255">
        <v>7</v>
      </c>
      <c r="I191" s="256"/>
      <c r="J191" s="257">
        <f>ROUND(I191*H191,2)</f>
        <v>0</v>
      </c>
      <c r="K191" s="253" t="s">
        <v>148</v>
      </c>
      <c r="L191" s="41"/>
      <c r="M191" s="258" t="s">
        <v>1</v>
      </c>
      <c r="N191" s="259" t="s">
        <v>45</v>
      </c>
      <c r="O191" s="88"/>
      <c r="P191" s="242">
        <f>O191*H191</f>
        <v>0</v>
      </c>
      <c r="Q191" s="242">
        <v>0</v>
      </c>
      <c r="R191" s="242">
        <f>Q191*H191</f>
        <v>0</v>
      </c>
      <c r="S191" s="242">
        <v>0</v>
      </c>
      <c r="T191" s="24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4" t="s">
        <v>87</v>
      </c>
      <c r="AT191" s="244" t="s">
        <v>145</v>
      </c>
      <c r="AU191" s="244" t="s">
        <v>87</v>
      </c>
      <c r="AY191" s="14" t="s">
        <v>136</v>
      </c>
      <c r="BE191" s="245">
        <f>IF(N191="základní",J191,0)</f>
        <v>0</v>
      </c>
      <c r="BF191" s="245">
        <f>IF(N191="snížená",J191,0)</f>
        <v>0</v>
      </c>
      <c r="BG191" s="245">
        <f>IF(N191="zákl. přenesená",J191,0)</f>
        <v>0</v>
      </c>
      <c r="BH191" s="245">
        <f>IF(N191="sníž. přenesená",J191,0)</f>
        <v>0</v>
      </c>
      <c r="BI191" s="245">
        <f>IF(N191="nulová",J191,0)</f>
        <v>0</v>
      </c>
      <c r="BJ191" s="14" t="s">
        <v>87</v>
      </c>
      <c r="BK191" s="245">
        <f>ROUND(I191*H191,2)</f>
        <v>0</v>
      </c>
      <c r="BL191" s="14" t="s">
        <v>87</v>
      </c>
      <c r="BM191" s="244" t="s">
        <v>253</v>
      </c>
    </row>
    <row r="192" s="2" customFormat="1">
      <c r="A192" s="35"/>
      <c r="B192" s="36"/>
      <c r="C192" s="37"/>
      <c r="D192" s="246" t="s">
        <v>142</v>
      </c>
      <c r="E192" s="37"/>
      <c r="F192" s="247" t="s">
        <v>254</v>
      </c>
      <c r="G192" s="37"/>
      <c r="H192" s="37"/>
      <c r="I192" s="151"/>
      <c r="J192" s="37"/>
      <c r="K192" s="37"/>
      <c r="L192" s="41"/>
      <c r="M192" s="248"/>
      <c r="N192" s="249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142</v>
      </c>
      <c r="AU192" s="14" t="s">
        <v>87</v>
      </c>
    </row>
    <row r="193" s="2" customFormat="1">
      <c r="A193" s="35"/>
      <c r="B193" s="36"/>
      <c r="C193" s="37"/>
      <c r="D193" s="246" t="s">
        <v>143</v>
      </c>
      <c r="E193" s="37"/>
      <c r="F193" s="250" t="s">
        <v>255</v>
      </c>
      <c r="G193" s="37"/>
      <c r="H193" s="37"/>
      <c r="I193" s="151"/>
      <c r="J193" s="37"/>
      <c r="K193" s="37"/>
      <c r="L193" s="41"/>
      <c r="M193" s="248"/>
      <c r="N193" s="249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143</v>
      </c>
      <c r="AU193" s="14" t="s">
        <v>87</v>
      </c>
    </row>
    <row r="194" s="2" customFormat="1" ht="21.75" customHeight="1">
      <c r="A194" s="35"/>
      <c r="B194" s="36"/>
      <c r="C194" s="232" t="s">
        <v>256</v>
      </c>
      <c r="D194" s="232" t="s">
        <v>133</v>
      </c>
      <c r="E194" s="233" t="s">
        <v>231</v>
      </c>
      <c r="F194" s="234" t="s">
        <v>232</v>
      </c>
      <c r="G194" s="235" t="s">
        <v>233</v>
      </c>
      <c r="H194" s="236">
        <v>50</v>
      </c>
      <c r="I194" s="237"/>
      <c r="J194" s="238">
        <f>ROUND(I194*H194,2)</f>
        <v>0</v>
      </c>
      <c r="K194" s="234" t="s">
        <v>148</v>
      </c>
      <c r="L194" s="239"/>
      <c r="M194" s="240" t="s">
        <v>1</v>
      </c>
      <c r="N194" s="241" t="s">
        <v>45</v>
      </c>
      <c r="O194" s="88"/>
      <c r="P194" s="242">
        <f>O194*H194</f>
        <v>0</v>
      </c>
      <c r="Q194" s="242">
        <v>0</v>
      </c>
      <c r="R194" s="242">
        <f>Q194*H194</f>
        <v>0</v>
      </c>
      <c r="S194" s="242">
        <v>0</v>
      </c>
      <c r="T194" s="24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4" t="s">
        <v>234</v>
      </c>
      <c r="AT194" s="244" t="s">
        <v>133</v>
      </c>
      <c r="AU194" s="244" t="s">
        <v>87</v>
      </c>
      <c r="AY194" s="14" t="s">
        <v>136</v>
      </c>
      <c r="BE194" s="245">
        <f>IF(N194="základní",J194,0)</f>
        <v>0</v>
      </c>
      <c r="BF194" s="245">
        <f>IF(N194="snížená",J194,0)</f>
        <v>0</v>
      </c>
      <c r="BG194" s="245">
        <f>IF(N194="zákl. přenesená",J194,0)</f>
        <v>0</v>
      </c>
      <c r="BH194" s="245">
        <f>IF(N194="sníž. přenesená",J194,0)</f>
        <v>0</v>
      </c>
      <c r="BI194" s="245">
        <f>IF(N194="nulová",J194,0)</f>
        <v>0</v>
      </c>
      <c r="BJ194" s="14" t="s">
        <v>87</v>
      </c>
      <c r="BK194" s="245">
        <f>ROUND(I194*H194,2)</f>
        <v>0</v>
      </c>
      <c r="BL194" s="14" t="s">
        <v>234</v>
      </c>
      <c r="BM194" s="244" t="s">
        <v>257</v>
      </c>
    </row>
    <row r="195" s="2" customFormat="1">
      <c r="A195" s="35"/>
      <c r="B195" s="36"/>
      <c r="C195" s="37"/>
      <c r="D195" s="246" t="s">
        <v>142</v>
      </c>
      <c r="E195" s="37"/>
      <c r="F195" s="247" t="s">
        <v>236</v>
      </c>
      <c r="G195" s="37"/>
      <c r="H195" s="37"/>
      <c r="I195" s="151"/>
      <c r="J195" s="37"/>
      <c r="K195" s="37"/>
      <c r="L195" s="41"/>
      <c r="M195" s="248"/>
      <c r="N195" s="249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142</v>
      </c>
      <c r="AU195" s="14" t="s">
        <v>87</v>
      </c>
    </row>
    <row r="196" s="2" customFormat="1">
      <c r="A196" s="35"/>
      <c r="B196" s="36"/>
      <c r="C196" s="37"/>
      <c r="D196" s="246" t="s">
        <v>143</v>
      </c>
      <c r="E196" s="37"/>
      <c r="F196" s="250" t="s">
        <v>258</v>
      </c>
      <c r="G196" s="37"/>
      <c r="H196" s="37"/>
      <c r="I196" s="151"/>
      <c r="J196" s="37"/>
      <c r="K196" s="37"/>
      <c r="L196" s="41"/>
      <c r="M196" s="248"/>
      <c r="N196" s="249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143</v>
      </c>
      <c r="AU196" s="14" t="s">
        <v>87</v>
      </c>
    </row>
    <row r="197" s="2" customFormat="1" ht="21.75" customHeight="1">
      <c r="A197" s="35"/>
      <c r="B197" s="36"/>
      <c r="C197" s="251" t="s">
        <v>259</v>
      </c>
      <c r="D197" s="251" t="s">
        <v>145</v>
      </c>
      <c r="E197" s="252" t="s">
        <v>260</v>
      </c>
      <c r="F197" s="253" t="s">
        <v>261</v>
      </c>
      <c r="G197" s="254" t="s">
        <v>262</v>
      </c>
      <c r="H197" s="255">
        <v>5</v>
      </c>
      <c r="I197" s="256"/>
      <c r="J197" s="257">
        <f>ROUND(I197*H197,2)</f>
        <v>0</v>
      </c>
      <c r="K197" s="253" t="s">
        <v>148</v>
      </c>
      <c r="L197" s="41"/>
      <c r="M197" s="258" t="s">
        <v>1</v>
      </c>
      <c r="N197" s="259" t="s">
        <v>45</v>
      </c>
      <c r="O197" s="88"/>
      <c r="P197" s="242">
        <f>O197*H197</f>
        <v>0</v>
      </c>
      <c r="Q197" s="242">
        <v>0</v>
      </c>
      <c r="R197" s="242">
        <f>Q197*H197</f>
        <v>0</v>
      </c>
      <c r="S197" s="242">
        <v>0</v>
      </c>
      <c r="T197" s="24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4" t="s">
        <v>87</v>
      </c>
      <c r="AT197" s="244" t="s">
        <v>145</v>
      </c>
      <c r="AU197" s="244" t="s">
        <v>87</v>
      </c>
      <c r="AY197" s="14" t="s">
        <v>136</v>
      </c>
      <c r="BE197" s="245">
        <f>IF(N197="základní",J197,0)</f>
        <v>0</v>
      </c>
      <c r="BF197" s="245">
        <f>IF(N197="snížená",J197,0)</f>
        <v>0</v>
      </c>
      <c r="BG197" s="245">
        <f>IF(N197="zákl. přenesená",J197,0)</f>
        <v>0</v>
      </c>
      <c r="BH197" s="245">
        <f>IF(N197="sníž. přenesená",J197,0)</f>
        <v>0</v>
      </c>
      <c r="BI197" s="245">
        <f>IF(N197="nulová",J197,0)</f>
        <v>0</v>
      </c>
      <c r="BJ197" s="14" t="s">
        <v>87</v>
      </c>
      <c r="BK197" s="245">
        <f>ROUND(I197*H197,2)</f>
        <v>0</v>
      </c>
      <c r="BL197" s="14" t="s">
        <v>87</v>
      </c>
      <c r="BM197" s="244" t="s">
        <v>263</v>
      </c>
    </row>
    <row r="198" s="2" customFormat="1">
      <c r="A198" s="35"/>
      <c r="B198" s="36"/>
      <c r="C198" s="37"/>
      <c r="D198" s="246" t="s">
        <v>142</v>
      </c>
      <c r="E198" s="37"/>
      <c r="F198" s="247" t="s">
        <v>264</v>
      </c>
      <c r="G198" s="37"/>
      <c r="H198" s="37"/>
      <c r="I198" s="151"/>
      <c r="J198" s="37"/>
      <c r="K198" s="37"/>
      <c r="L198" s="41"/>
      <c r="M198" s="248"/>
      <c r="N198" s="249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142</v>
      </c>
      <c r="AU198" s="14" t="s">
        <v>87</v>
      </c>
    </row>
    <row r="199" s="2" customFormat="1">
      <c r="A199" s="35"/>
      <c r="B199" s="36"/>
      <c r="C199" s="37"/>
      <c r="D199" s="246" t="s">
        <v>143</v>
      </c>
      <c r="E199" s="37"/>
      <c r="F199" s="250" t="s">
        <v>258</v>
      </c>
      <c r="G199" s="37"/>
      <c r="H199" s="37"/>
      <c r="I199" s="151"/>
      <c r="J199" s="37"/>
      <c r="K199" s="37"/>
      <c r="L199" s="41"/>
      <c r="M199" s="248"/>
      <c r="N199" s="249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143</v>
      </c>
      <c r="AU199" s="14" t="s">
        <v>87</v>
      </c>
    </row>
    <row r="200" s="11" customFormat="1" ht="25.92" customHeight="1">
      <c r="A200" s="11"/>
      <c r="B200" s="218"/>
      <c r="C200" s="219"/>
      <c r="D200" s="220" t="s">
        <v>79</v>
      </c>
      <c r="E200" s="221" t="s">
        <v>265</v>
      </c>
      <c r="F200" s="221" t="s">
        <v>266</v>
      </c>
      <c r="G200" s="219"/>
      <c r="H200" s="219"/>
      <c r="I200" s="222"/>
      <c r="J200" s="223">
        <f>BK200</f>
        <v>0</v>
      </c>
      <c r="K200" s="219"/>
      <c r="L200" s="224"/>
      <c r="M200" s="225"/>
      <c r="N200" s="226"/>
      <c r="O200" s="226"/>
      <c r="P200" s="227">
        <f>SUM(P201:P346)</f>
        <v>0</v>
      </c>
      <c r="Q200" s="226"/>
      <c r="R200" s="227">
        <f>SUM(R201:R346)</f>
        <v>0</v>
      </c>
      <c r="S200" s="226"/>
      <c r="T200" s="228">
        <f>SUM(T201:T346)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29" t="s">
        <v>135</v>
      </c>
      <c r="AT200" s="230" t="s">
        <v>79</v>
      </c>
      <c r="AU200" s="230" t="s">
        <v>80</v>
      </c>
      <c r="AY200" s="229" t="s">
        <v>136</v>
      </c>
      <c r="BK200" s="231">
        <f>SUM(BK201:BK346)</f>
        <v>0</v>
      </c>
    </row>
    <row r="201" s="2" customFormat="1" ht="44.25" customHeight="1">
      <c r="A201" s="35"/>
      <c r="B201" s="36"/>
      <c r="C201" s="232" t="s">
        <v>267</v>
      </c>
      <c r="D201" s="232" t="s">
        <v>133</v>
      </c>
      <c r="E201" s="233" t="s">
        <v>268</v>
      </c>
      <c r="F201" s="234" t="s">
        <v>269</v>
      </c>
      <c r="G201" s="235" t="s">
        <v>139</v>
      </c>
      <c r="H201" s="236">
        <v>1</v>
      </c>
      <c r="I201" s="237"/>
      <c r="J201" s="238">
        <f>ROUND(I201*H201,2)</f>
        <v>0</v>
      </c>
      <c r="K201" s="234" t="s">
        <v>148</v>
      </c>
      <c r="L201" s="239"/>
      <c r="M201" s="240" t="s">
        <v>1</v>
      </c>
      <c r="N201" s="241" t="s">
        <v>45</v>
      </c>
      <c r="O201" s="88"/>
      <c r="P201" s="242">
        <f>O201*H201</f>
        <v>0</v>
      </c>
      <c r="Q201" s="242">
        <v>0</v>
      </c>
      <c r="R201" s="242">
        <f>Q201*H201</f>
        <v>0</v>
      </c>
      <c r="S201" s="242">
        <v>0</v>
      </c>
      <c r="T201" s="24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4" t="s">
        <v>234</v>
      </c>
      <c r="AT201" s="244" t="s">
        <v>133</v>
      </c>
      <c r="AU201" s="244" t="s">
        <v>87</v>
      </c>
      <c r="AY201" s="14" t="s">
        <v>136</v>
      </c>
      <c r="BE201" s="245">
        <f>IF(N201="základní",J201,0)</f>
        <v>0</v>
      </c>
      <c r="BF201" s="245">
        <f>IF(N201="snížená",J201,0)</f>
        <v>0</v>
      </c>
      <c r="BG201" s="245">
        <f>IF(N201="zákl. přenesená",J201,0)</f>
        <v>0</v>
      </c>
      <c r="BH201" s="245">
        <f>IF(N201="sníž. přenesená",J201,0)</f>
        <v>0</v>
      </c>
      <c r="BI201" s="245">
        <f>IF(N201="nulová",J201,0)</f>
        <v>0</v>
      </c>
      <c r="BJ201" s="14" t="s">
        <v>87</v>
      </c>
      <c r="BK201" s="245">
        <f>ROUND(I201*H201,2)</f>
        <v>0</v>
      </c>
      <c r="BL201" s="14" t="s">
        <v>234</v>
      </c>
      <c r="BM201" s="244" t="s">
        <v>270</v>
      </c>
    </row>
    <row r="202" s="2" customFormat="1">
      <c r="A202" s="35"/>
      <c r="B202" s="36"/>
      <c r="C202" s="37"/>
      <c r="D202" s="246" t="s">
        <v>142</v>
      </c>
      <c r="E202" s="37"/>
      <c r="F202" s="247" t="s">
        <v>269</v>
      </c>
      <c r="G202" s="37"/>
      <c r="H202" s="37"/>
      <c r="I202" s="151"/>
      <c r="J202" s="37"/>
      <c r="K202" s="37"/>
      <c r="L202" s="41"/>
      <c r="M202" s="248"/>
      <c r="N202" s="249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142</v>
      </c>
      <c r="AU202" s="14" t="s">
        <v>87</v>
      </c>
    </row>
    <row r="203" s="2" customFormat="1" ht="44.25" customHeight="1">
      <c r="A203" s="35"/>
      <c r="B203" s="36"/>
      <c r="C203" s="251" t="s">
        <v>271</v>
      </c>
      <c r="D203" s="251" t="s">
        <v>145</v>
      </c>
      <c r="E203" s="252" t="s">
        <v>272</v>
      </c>
      <c r="F203" s="253" t="s">
        <v>273</v>
      </c>
      <c r="G203" s="254" t="s">
        <v>139</v>
      </c>
      <c r="H203" s="255">
        <v>1</v>
      </c>
      <c r="I203" s="256"/>
      <c r="J203" s="257">
        <f>ROUND(I203*H203,2)</f>
        <v>0</v>
      </c>
      <c r="K203" s="253" t="s">
        <v>148</v>
      </c>
      <c r="L203" s="41"/>
      <c r="M203" s="258" t="s">
        <v>1</v>
      </c>
      <c r="N203" s="259" t="s">
        <v>45</v>
      </c>
      <c r="O203" s="88"/>
      <c r="P203" s="242">
        <f>O203*H203</f>
        <v>0</v>
      </c>
      <c r="Q203" s="242">
        <v>0</v>
      </c>
      <c r="R203" s="242">
        <f>Q203*H203</f>
        <v>0</v>
      </c>
      <c r="S203" s="242">
        <v>0</v>
      </c>
      <c r="T203" s="24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4" t="s">
        <v>87</v>
      </c>
      <c r="AT203" s="244" t="s">
        <v>145</v>
      </c>
      <c r="AU203" s="244" t="s">
        <v>87</v>
      </c>
      <c r="AY203" s="14" t="s">
        <v>136</v>
      </c>
      <c r="BE203" s="245">
        <f>IF(N203="základní",J203,0)</f>
        <v>0</v>
      </c>
      <c r="BF203" s="245">
        <f>IF(N203="snížená",J203,0)</f>
        <v>0</v>
      </c>
      <c r="BG203" s="245">
        <f>IF(N203="zákl. přenesená",J203,0)</f>
        <v>0</v>
      </c>
      <c r="BH203" s="245">
        <f>IF(N203="sníž. přenesená",J203,0)</f>
        <v>0</v>
      </c>
      <c r="BI203" s="245">
        <f>IF(N203="nulová",J203,0)</f>
        <v>0</v>
      </c>
      <c r="BJ203" s="14" t="s">
        <v>87</v>
      </c>
      <c r="BK203" s="245">
        <f>ROUND(I203*H203,2)</f>
        <v>0</v>
      </c>
      <c r="BL203" s="14" t="s">
        <v>87</v>
      </c>
      <c r="BM203" s="244" t="s">
        <v>274</v>
      </c>
    </row>
    <row r="204" s="2" customFormat="1">
      <c r="A204" s="35"/>
      <c r="B204" s="36"/>
      <c r="C204" s="37"/>
      <c r="D204" s="246" t="s">
        <v>142</v>
      </c>
      <c r="E204" s="37"/>
      <c r="F204" s="247" t="s">
        <v>275</v>
      </c>
      <c r="G204" s="37"/>
      <c r="H204" s="37"/>
      <c r="I204" s="151"/>
      <c r="J204" s="37"/>
      <c r="K204" s="37"/>
      <c r="L204" s="41"/>
      <c r="M204" s="248"/>
      <c r="N204" s="249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142</v>
      </c>
      <c r="AU204" s="14" t="s">
        <v>87</v>
      </c>
    </row>
    <row r="205" s="2" customFormat="1" ht="44.25" customHeight="1">
      <c r="A205" s="35"/>
      <c r="B205" s="36"/>
      <c r="C205" s="232" t="s">
        <v>276</v>
      </c>
      <c r="D205" s="232" t="s">
        <v>133</v>
      </c>
      <c r="E205" s="233" t="s">
        <v>277</v>
      </c>
      <c r="F205" s="234" t="s">
        <v>278</v>
      </c>
      <c r="G205" s="235" t="s">
        <v>139</v>
      </c>
      <c r="H205" s="236">
        <v>1</v>
      </c>
      <c r="I205" s="237"/>
      <c r="J205" s="238">
        <f>ROUND(I205*H205,2)</f>
        <v>0</v>
      </c>
      <c r="K205" s="234" t="s">
        <v>148</v>
      </c>
      <c r="L205" s="239"/>
      <c r="M205" s="240" t="s">
        <v>1</v>
      </c>
      <c r="N205" s="241" t="s">
        <v>45</v>
      </c>
      <c r="O205" s="88"/>
      <c r="P205" s="242">
        <f>O205*H205</f>
        <v>0</v>
      </c>
      <c r="Q205" s="242">
        <v>0</v>
      </c>
      <c r="R205" s="242">
        <f>Q205*H205</f>
        <v>0</v>
      </c>
      <c r="S205" s="242">
        <v>0</v>
      </c>
      <c r="T205" s="24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4" t="s">
        <v>234</v>
      </c>
      <c r="AT205" s="244" t="s">
        <v>133</v>
      </c>
      <c r="AU205" s="244" t="s">
        <v>87</v>
      </c>
      <c r="AY205" s="14" t="s">
        <v>136</v>
      </c>
      <c r="BE205" s="245">
        <f>IF(N205="základní",J205,0)</f>
        <v>0</v>
      </c>
      <c r="BF205" s="245">
        <f>IF(N205="snížená",J205,0)</f>
        <v>0</v>
      </c>
      <c r="BG205" s="245">
        <f>IF(N205="zákl. přenesená",J205,0)</f>
        <v>0</v>
      </c>
      <c r="BH205" s="245">
        <f>IF(N205="sníž. přenesená",J205,0)</f>
        <v>0</v>
      </c>
      <c r="BI205" s="245">
        <f>IF(N205="nulová",J205,0)</f>
        <v>0</v>
      </c>
      <c r="BJ205" s="14" t="s">
        <v>87</v>
      </c>
      <c r="BK205" s="245">
        <f>ROUND(I205*H205,2)</f>
        <v>0</v>
      </c>
      <c r="BL205" s="14" t="s">
        <v>234</v>
      </c>
      <c r="BM205" s="244" t="s">
        <v>279</v>
      </c>
    </row>
    <row r="206" s="2" customFormat="1">
      <c r="A206" s="35"/>
      <c r="B206" s="36"/>
      <c r="C206" s="37"/>
      <c r="D206" s="246" t="s">
        <v>142</v>
      </c>
      <c r="E206" s="37"/>
      <c r="F206" s="247" t="s">
        <v>278</v>
      </c>
      <c r="G206" s="37"/>
      <c r="H206" s="37"/>
      <c r="I206" s="151"/>
      <c r="J206" s="37"/>
      <c r="K206" s="37"/>
      <c r="L206" s="41"/>
      <c r="M206" s="248"/>
      <c r="N206" s="249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142</v>
      </c>
      <c r="AU206" s="14" t="s">
        <v>87</v>
      </c>
    </row>
    <row r="207" s="2" customFormat="1">
      <c r="A207" s="35"/>
      <c r="B207" s="36"/>
      <c r="C207" s="37"/>
      <c r="D207" s="246" t="s">
        <v>143</v>
      </c>
      <c r="E207" s="37"/>
      <c r="F207" s="250" t="s">
        <v>280</v>
      </c>
      <c r="G207" s="37"/>
      <c r="H207" s="37"/>
      <c r="I207" s="151"/>
      <c r="J207" s="37"/>
      <c r="K207" s="37"/>
      <c r="L207" s="41"/>
      <c r="M207" s="248"/>
      <c r="N207" s="249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143</v>
      </c>
      <c r="AU207" s="14" t="s">
        <v>87</v>
      </c>
    </row>
    <row r="208" s="2" customFormat="1" ht="21.75" customHeight="1">
      <c r="A208" s="35"/>
      <c r="B208" s="36"/>
      <c r="C208" s="251" t="s">
        <v>281</v>
      </c>
      <c r="D208" s="251" t="s">
        <v>145</v>
      </c>
      <c r="E208" s="252" t="s">
        <v>179</v>
      </c>
      <c r="F208" s="253" t="s">
        <v>180</v>
      </c>
      <c r="G208" s="254" t="s">
        <v>139</v>
      </c>
      <c r="H208" s="255">
        <v>1</v>
      </c>
      <c r="I208" s="256"/>
      <c r="J208" s="257">
        <f>ROUND(I208*H208,2)</f>
        <v>0</v>
      </c>
      <c r="K208" s="253" t="s">
        <v>148</v>
      </c>
      <c r="L208" s="41"/>
      <c r="M208" s="258" t="s">
        <v>1</v>
      </c>
      <c r="N208" s="259" t="s">
        <v>45</v>
      </c>
      <c r="O208" s="88"/>
      <c r="P208" s="242">
        <f>O208*H208</f>
        <v>0</v>
      </c>
      <c r="Q208" s="242">
        <v>0</v>
      </c>
      <c r="R208" s="242">
        <f>Q208*H208</f>
        <v>0</v>
      </c>
      <c r="S208" s="242">
        <v>0</v>
      </c>
      <c r="T208" s="24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4" t="s">
        <v>87</v>
      </c>
      <c r="AT208" s="244" t="s">
        <v>145</v>
      </c>
      <c r="AU208" s="244" t="s">
        <v>87</v>
      </c>
      <c r="AY208" s="14" t="s">
        <v>136</v>
      </c>
      <c r="BE208" s="245">
        <f>IF(N208="základní",J208,0)</f>
        <v>0</v>
      </c>
      <c r="BF208" s="245">
        <f>IF(N208="snížená",J208,0)</f>
        <v>0</v>
      </c>
      <c r="BG208" s="245">
        <f>IF(N208="zákl. přenesená",J208,0)</f>
        <v>0</v>
      </c>
      <c r="BH208" s="245">
        <f>IF(N208="sníž. přenesená",J208,0)</f>
        <v>0</v>
      </c>
      <c r="BI208" s="245">
        <f>IF(N208="nulová",J208,0)</f>
        <v>0</v>
      </c>
      <c r="BJ208" s="14" t="s">
        <v>87</v>
      </c>
      <c r="BK208" s="245">
        <f>ROUND(I208*H208,2)</f>
        <v>0</v>
      </c>
      <c r="BL208" s="14" t="s">
        <v>87</v>
      </c>
      <c r="BM208" s="244" t="s">
        <v>282</v>
      </c>
    </row>
    <row r="209" s="2" customFormat="1">
      <c r="A209" s="35"/>
      <c r="B209" s="36"/>
      <c r="C209" s="37"/>
      <c r="D209" s="246" t="s">
        <v>142</v>
      </c>
      <c r="E209" s="37"/>
      <c r="F209" s="247" t="s">
        <v>182</v>
      </c>
      <c r="G209" s="37"/>
      <c r="H209" s="37"/>
      <c r="I209" s="151"/>
      <c r="J209" s="37"/>
      <c r="K209" s="37"/>
      <c r="L209" s="41"/>
      <c r="M209" s="248"/>
      <c r="N209" s="249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142</v>
      </c>
      <c r="AU209" s="14" t="s">
        <v>87</v>
      </c>
    </row>
    <row r="210" s="2" customFormat="1">
      <c r="A210" s="35"/>
      <c r="B210" s="36"/>
      <c r="C210" s="37"/>
      <c r="D210" s="246" t="s">
        <v>143</v>
      </c>
      <c r="E210" s="37"/>
      <c r="F210" s="250" t="s">
        <v>283</v>
      </c>
      <c r="G210" s="37"/>
      <c r="H210" s="37"/>
      <c r="I210" s="151"/>
      <c r="J210" s="37"/>
      <c r="K210" s="37"/>
      <c r="L210" s="41"/>
      <c r="M210" s="248"/>
      <c r="N210" s="249"/>
      <c r="O210" s="88"/>
      <c r="P210" s="88"/>
      <c r="Q210" s="88"/>
      <c r="R210" s="88"/>
      <c r="S210" s="88"/>
      <c r="T210" s="89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4" t="s">
        <v>143</v>
      </c>
      <c r="AU210" s="14" t="s">
        <v>87</v>
      </c>
    </row>
    <row r="211" s="2" customFormat="1" ht="21.75" customHeight="1">
      <c r="A211" s="35"/>
      <c r="B211" s="36"/>
      <c r="C211" s="232" t="s">
        <v>284</v>
      </c>
      <c r="D211" s="232" t="s">
        <v>133</v>
      </c>
      <c r="E211" s="233" t="s">
        <v>285</v>
      </c>
      <c r="F211" s="234" t="s">
        <v>286</v>
      </c>
      <c r="G211" s="235" t="s">
        <v>139</v>
      </c>
      <c r="H211" s="236">
        <v>3</v>
      </c>
      <c r="I211" s="237"/>
      <c r="J211" s="238">
        <f>ROUND(I211*H211,2)</f>
        <v>0</v>
      </c>
      <c r="K211" s="234" t="s">
        <v>148</v>
      </c>
      <c r="L211" s="239"/>
      <c r="M211" s="240" t="s">
        <v>1</v>
      </c>
      <c r="N211" s="241" t="s">
        <v>45</v>
      </c>
      <c r="O211" s="88"/>
      <c r="P211" s="242">
        <f>O211*H211</f>
        <v>0</v>
      </c>
      <c r="Q211" s="242">
        <v>0</v>
      </c>
      <c r="R211" s="242">
        <f>Q211*H211</f>
        <v>0</v>
      </c>
      <c r="S211" s="242">
        <v>0</v>
      </c>
      <c r="T211" s="24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4" t="s">
        <v>234</v>
      </c>
      <c r="AT211" s="244" t="s">
        <v>133</v>
      </c>
      <c r="AU211" s="244" t="s">
        <v>87</v>
      </c>
      <c r="AY211" s="14" t="s">
        <v>136</v>
      </c>
      <c r="BE211" s="245">
        <f>IF(N211="základní",J211,0)</f>
        <v>0</v>
      </c>
      <c r="BF211" s="245">
        <f>IF(N211="snížená",J211,0)</f>
        <v>0</v>
      </c>
      <c r="BG211" s="245">
        <f>IF(N211="zákl. přenesená",J211,0)</f>
        <v>0</v>
      </c>
      <c r="BH211" s="245">
        <f>IF(N211="sníž. přenesená",J211,0)</f>
        <v>0</v>
      </c>
      <c r="BI211" s="245">
        <f>IF(N211="nulová",J211,0)</f>
        <v>0</v>
      </c>
      <c r="BJ211" s="14" t="s">
        <v>87</v>
      </c>
      <c r="BK211" s="245">
        <f>ROUND(I211*H211,2)</f>
        <v>0</v>
      </c>
      <c r="BL211" s="14" t="s">
        <v>234</v>
      </c>
      <c r="BM211" s="244" t="s">
        <v>287</v>
      </c>
    </row>
    <row r="212" s="2" customFormat="1">
      <c r="A212" s="35"/>
      <c r="B212" s="36"/>
      <c r="C212" s="37"/>
      <c r="D212" s="246" t="s">
        <v>142</v>
      </c>
      <c r="E212" s="37"/>
      <c r="F212" s="247" t="s">
        <v>286</v>
      </c>
      <c r="G212" s="37"/>
      <c r="H212" s="37"/>
      <c r="I212" s="151"/>
      <c r="J212" s="37"/>
      <c r="K212" s="37"/>
      <c r="L212" s="41"/>
      <c r="M212" s="248"/>
      <c r="N212" s="249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142</v>
      </c>
      <c r="AU212" s="14" t="s">
        <v>87</v>
      </c>
    </row>
    <row r="213" s="2" customFormat="1">
      <c r="A213" s="35"/>
      <c r="B213" s="36"/>
      <c r="C213" s="37"/>
      <c r="D213" s="246" t="s">
        <v>143</v>
      </c>
      <c r="E213" s="37"/>
      <c r="F213" s="250" t="s">
        <v>288</v>
      </c>
      <c r="G213" s="37"/>
      <c r="H213" s="37"/>
      <c r="I213" s="151"/>
      <c r="J213" s="37"/>
      <c r="K213" s="37"/>
      <c r="L213" s="41"/>
      <c r="M213" s="248"/>
      <c r="N213" s="249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143</v>
      </c>
      <c r="AU213" s="14" t="s">
        <v>87</v>
      </c>
    </row>
    <row r="214" s="2" customFormat="1" ht="21.75" customHeight="1">
      <c r="A214" s="35"/>
      <c r="B214" s="36"/>
      <c r="C214" s="251" t="s">
        <v>289</v>
      </c>
      <c r="D214" s="251" t="s">
        <v>145</v>
      </c>
      <c r="E214" s="252" t="s">
        <v>290</v>
      </c>
      <c r="F214" s="253" t="s">
        <v>291</v>
      </c>
      <c r="G214" s="254" t="s">
        <v>139</v>
      </c>
      <c r="H214" s="255">
        <v>3</v>
      </c>
      <c r="I214" s="256"/>
      <c r="J214" s="257">
        <f>ROUND(I214*H214,2)</f>
        <v>0</v>
      </c>
      <c r="K214" s="253" t="s">
        <v>148</v>
      </c>
      <c r="L214" s="41"/>
      <c r="M214" s="258" t="s">
        <v>1</v>
      </c>
      <c r="N214" s="259" t="s">
        <v>45</v>
      </c>
      <c r="O214" s="88"/>
      <c r="P214" s="242">
        <f>O214*H214</f>
        <v>0</v>
      </c>
      <c r="Q214" s="242">
        <v>0</v>
      </c>
      <c r="R214" s="242">
        <f>Q214*H214</f>
        <v>0</v>
      </c>
      <c r="S214" s="242">
        <v>0</v>
      </c>
      <c r="T214" s="243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4" t="s">
        <v>87</v>
      </c>
      <c r="AT214" s="244" t="s">
        <v>145</v>
      </c>
      <c r="AU214" s="244" t="s">
        <v>87</v>
      </c>
      <c r="AY214" s="14" t="s">
        <v>136</v>
      </c>
      <c r="BE214" s="245">
        <f>IF(N214="základní",J214,0)</f>
        <v>0</v>
      </c>
      <c r="BF214" s="245">
        <f>IF(N214="snížená",J214,0)</f>
        <v>0</v>
      </c>
      <c r="BG214" s="245">
        <f>IF(N214="zákl. přenesená",J214,0)</f>
        <v>0</v>
      </c>
      <c r="BH214" s="245">
        <f>IF(N214="sníž. přenesená",J214,0)</f>
        <v>0</v>
      </c>
      <c r="BI214" s="245">
        <f>IF(N214="nulová",J214,0)</f>
        <v>0</v>
      </c>
      <c r="BJ214" s="14" t="s">
        <v>87</v>
      </c>
      <c r="BK214" s="245">
        <f>ROUND(I214*H214,2)</f>
        <v>0</v>
      </c>
      <c r="BL214" s="14" t="s">
        <v>87</v>
      </c>
      <c r="BM214" s="244" t="s">
        <v>292</v>
      </c>
    </row>
    <row r="215" s="2" customFormat="1">
      <c r="A215" s="35"/>
      <c r="B215" s="36"/>
      <c r="C215" s="37"/>
      <c r="D215" s="246" t="s">
        <v>142</v>
      </c>
      <c r="E215" s="37"/>
      <c r="F215" s="247" t="s">
        <v>293</v>
      </c>
      <c r="G215" s="37"/>
      <c r="H215" s="37"/>
      <c r="I215" s="151"/>
      <c r="J215" s="37"/>
      <c r="K215" s="37"/>
      <c r="L215" s="41"/>
      <c r="M215" s="248"/>
      <c r="N215" s="249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142</v>
      </c>
      <c r="AU215" s="14" t="s">
        <v>87</v>
      </c>
    </row>
    <row r="216" s="2" customFormat="1">
      <c r="A216" s="35"/>
      <c r="B216" s="36"/>
      <c r="C216" s="37"/>
      <c r="D216" s="246" t="s">
        <v>143</v>
      </c>
      <c r="E216" s="37"/>
      <c r="F216" s="250" t="s">
        <v>294</v>
      </c>
      <c r="G216" s="37"/>
      <c r="H216" s="37"/>
      <c r="I216" s="151"/>
      <c r="J216" s="37"/>
      <c r="K216" s="37"/>
      <c r="L216" s="41"/>
      <c r="M216" s="248"/>
      <c r="N216" s="249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143</v>
      </c>
      <c r="AU216" s="14" t="s">
        <v>87</v>
      </c>
    </row>
    <row r="217" s="2" customFormat="1" ht="21.75" customHeight="1">
      <c r="A217" s="35"/>
      <c r="B217" s="36"/>
      <c r="C217" s="232" t="s">
        <v>295</v>
      </c>
      <c r="D217" s="232" t="s">
        <v>133</v>
      </c>
      <c r="E217" s="233" t="s">
        <v>231</v>
      </c>
      <c r="F217" s="234" t="s">
        <v>232</v>
      </c>
      <c r="G217" s="235" t="s">
        <v>233</v>
      </c>
      <c r="H217" s="236">
        <v>200</v>
      </c>
      <c r="I217" s="237"/>
      <c r="J217" s="238">
        <f>ROUND(I217*H217,2)</f>
        <v>0</v>
      </c>
      <c r="K217" s="234" t="s">
        <v>148</v>
      </c>
      <c r="L217" s="239"/>
      <c r="M217" s="240" t="s">
        <v>1</v>
      </c>
      <c r="N217" s="241" t="s">
        <v>45</v>
      </c>
      <c r="O217" s="88"/>
      <c r="P217" s="242">
        <f>O217*H217</f>
        <v>0</v>
      </c>
      <c r="Q217" s="242">
        <v>0</v>
      </c>
      <c r="R217" s="242">
        <f>Q217*H217</f>
        <v>0</v>
      </c>
      <c r="S217" s="242">
        <v>0</v>
      </c>
      <c r="T217" s="243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4" t="s">
        <v>234</v>
      </c>
      <c r="AT217" s="244" t="s">
        <v>133</v>
      </c>
      <c r="AU217" s="244" t="s">
        <v>87</v>
      </c>
      <c r="AY217" s="14" t="s">
        <v>136</v>
      </c>
      <c r="BE217" s="245">
        <f>IF(N217="základní",J217,0)</f>
        <v>0</v>
      </c>
      <c r="BF217" s="245">
        <f>IF(N217="snížená",J217,0)</f>
        <v>0</v>
      </c>
      <c r="BG217" s="245">
        <f>IF(N217="zákl. přenesená",J217,0)</f>
        <v>0</v>
      </c>
      <c r="BH217" s="245">
        <f>IF(N217="sníž. přenesená",J217,0)</f>
        <v>0</v>
      </c>
      <c r="BI217" s="245">
        <f>IF(N217="nulová",J217,0)</f>
        <v>0</v>
      </c>
      <c r="BJ217" s="14" t="s">
        <v>87</v>
      </c>
      <c r="BK217" s="245">
        <f>ROUND(I217*H217,2)</f>
        <v>0</v>
      </c>
      <c r="BL217" s="14" t="s">
        <v>234</v>
      </c>
      <c r="BM217" s="244" t="s">
        <v>296</v>
      </c>
    </row>
    <row r="218" s="2" customFormat="1">
      <c r="A218" s="35"/>
      <c r="B218" s="36"/>
      <c r="C218" s="37"/>
      <c r="D218" s="246" t="s">
        <v>142</v>
      </c>
      <c r="E218" s="37"/>
      <c r="F218" s="247" t="s">
        <v>236</v>
      </c>
      <c r="G218" s="37"/>
      <c r="H218" s="37"/>
      <c r="I218" s="151"/>
      <c r="J218" s="37"/>
      <c r="K218" s="37"/>
      <c r="L218" s="41"/>
      <c r="M218" s="248"/>
      <c r="N218" s="249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142</v>
      </c>
      <c r="AU218" s="14" t="s">
        <v>87</v>
      </c>
    </row>
    <row r="219" s="2" customFormat="1">
      <c r="A219" s="35"/>
      <c r="B219" s="36"/>
      <c r="C219" s="37"/>
      <c r="D219" s="246" t="s">
        <v>143</v>
      </c>
      <c r="E219" s="37"/>
      <c r="F219" s="250" t="s">
        <v>297</v>
      </c>
      <c r="G219" s="37"/>
      <c r="H219" s="37"/>
      <c r="I219" s="151"/>
      <c r="J219" s="37"/>
      <c r="K219" s="37"/>
      <c r="L219" s="41"/>
      <c r="M219" s="248"/>
      <c r="N219" s="249"/>
      <c r="O219" s="88"/>
      <c r="P219" s="88"/>
      <c r="Q219" s="88"/>
      <c r="R219" s="88"/>
      <c r="S219" s="88"/>
      <c r="T219" s="89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4" t="s">
        <v>143</v>
      </c>
      <c r="AU219" s="14" t="s">
        <v>87</v>
      </c>
    </row>
    <row r="220" s="2" customFormat="1" ht="21.75" customHeight="1">
      <c r="A220" s="35"/>
      <c r="B220" s="36"/>
      <c r="C220" s="251" t="s">
        <v>298</v>
      </c>
      <c r="D220" s="251" t="s">
        <v>145</v>
      </c>
      <c r="E220" s="252" t="s">
        <v>242</v>
      </c>
      <c r="F220" s="253" t="s">
        <v>243</v>
      </c>
      <c r="G220" s="254" t="s">
        <v>233</v>
      </c>
      <c r="H220" s="255">
        <v>200</v>
      </c>
      <c r="I220" s="256"/>
      <c r="J220" s="257">
        <f>ROUND(I220*H220,2)</f>
        <v>0</v>
      </c>
      <c r="K220" s="253" t="s">
        <v>148</v>
      </c>
      <c r="L220" s="41"/>
      <c r="M220" s="258" t="s">
        <v>1</v>
      </c>
      <c r="N220" s="259" t="s">
        <v>45</v>
      </c>
      <c r="O220" s="88"/>
      <c r="P220" s="242">
        <f>O220*H220</f>
        <v>0</v>
      </c>
      <c r="Q220" s="242">
        <v>0</v>
      </c>
      <c r="R220" s="242">
        <f>Q220*H220</f>
        <v>0</v>
      </c>
      <c r="S220" s="242">
        <v>0</v>
      </c>
      <c r="T220" s="243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4" t="s">
        <v>87</v>
      </c>
      <c r="AT220" s="244" t="s">
        <v>145</v>
      </c>
      <c r="AU220" s="244" t="s">
        <v>87</v>
      </c>
      <c r="AY220" s="14" t="s">
        <v>136</v>
      </c>
      <c r="BE220" s="245">
        <f>IF(N220="základní",J220,0)</f>
        <v>0</v>
      </c>
      <c r="BF220" s="245">
        <f>IF(N220="snížená",J220,0)</f>
        <v>0</v>
      </c>
      <c r="BG220" s="245">
        <f>IF(N220="zákl. přenesená",J220,0)</f>
        <v>0</v>
      </c>
      <c r="BH220" s="245">
        <f>IF(N220="sníž. přenesená",J220,0)</f>
        <v>0</v>
      </c>
      <c r="BI220" s="245">
        <f>IF(N220="nulová",J220,0)</f>
        <v>0</v>
      </c>
      <c r="BJ220" s="14" t="s">
        <v>87</v>
      </c>
      <c r="BK220" s="245">
        <f>ROUND(I220*H220,2)</f>
        <v>0</v>
      </c>
      <c r="BL220" s="14" t="s">
        <v>87</v>
      </c>
      <c r="BM220" s="244" t="s">
        <v>299</v>
      </c>
    </row>
    <row r="221" s="2" customFormat="1">
      <c r="A221" s="35"/>
      <c r="B221" s="36"/>
      <c r="C221" s="37"/>
      <c r="D221" s="246" t="s">
        <v>142</v>
      </c>
      <c r="E221" s="37"/>
      <c r="F221" s="247" t="s">
        <v>243</v>
      </c>
      <c r="G221" s="37"/>
      <c r="H221" s="37"/>
      <c r="I221" s="151"/>
      <c r="J221" s="37"/>
      <c r="K221" s="37"/>
      <c r="L221" s="41"/>
      <c r="M221" s="248"/>
      <c r="N221" s="249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142</v>
      </c>
      <c r="AU221" s="14" t="s">
        <v>87</v>
      </c>
    </row>
    <row r="222" s="2" customFormat="1">
      <c r="A222" s="35"/>
      <c r="B222" s="36"/>
      <c r="C222" s="37"/>
      <c r="D222" s="246" t="s">
        <v>143</v>
      </c>
      <c r="E222" s="37"/>
      <c r="F222" s="250" t="s">
        <v>300</v>
      </c>
      <c r="G222" s="37"/>
      <c r="H222" s="37"/>
      <c r="I222" s="151"/>
      <c r="J222" s="37"/>
      <c r="K222" s="37"/>
      <c r="L222" s="41"/>
      <c r="M222" s="248"/>
      <c r="N222" s="249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143</v>
      </c>
      <c r="AU222" s="14" t="s">
        <v>87</v>
      </c>
    </row>
    <row r="223" s="2" customFormat="1" ht="44.25" customHeight="1">
      <c r="A223" s="35"/>
      <c r="B223" s="36"/>
      <c r="C223" s="232" t="s">
        <v>301</v>
      </c>
      <c r="D223" s="232" t="s">
        <v>133</v>
      </c>
      <c r="E223" s="233" t="s">
        <v>214</v>
      </c>
      <c r="F223" s="234" t="s">
        <v>215</v>
      </c>
      <c r="G223" s="235" t="s">
        <v>139</v>
      </c>
      <c r="H223" s="236">
        <v>9</v>
      </c>
      <c r="I223" s="237"/>
      <c r="J223" s="238">
        <f>ROUND(I223*H223,2)</f>
        <v>0</v>
      </c>
      <c r="K223" s="234" t="s">
        <v>148</v>
      </c>
      <c r="L223" s="239"/>
      <c r="M223" s="240" t="s">
        <v>1</v>
      </c>
      <c r="N223" s="241" t="s">
        <v>45</v>
      </c>
      <c r="O223" s="88"/>
      <c r="P223" s="242">
        <f>O223*H223</f>
        <v>0</v>
      </c>
      <c r="Q223" s="242">
        <v>0</v>
      </c>
      <c r="R223" s="242">
        <f>Q223*H223</f>
        <v>0</v>
      </c>
      <c r="S223" s="242">
        <v>0</v>
      </c>
      <c r="T223" s="243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4" t="s">
        <v>89</v>
      </c>
      <c r="AT223" s="244" t="s">
        <v>133</v>
      </c>
      <c r="AU223" s="244" t="s">
        <v>87</v>
      </c>
      <c r="AY223" s="14" t="s">
        <v>136</v>
      </c>
      <c r="BE223" s="245">
        <f>IF(N223="základní",J223,0)</f>
        <v>0</v>
      </c>
      <c r="BF223" s="245">
        <f>IF(N223="snížená",J223,0)</f>
        <v>0</v>
      </c>
      <c r="BG223" s="245">
        <f>IF(N223="zákl. přenesená",J223,0)</f>
        <v>0</v>
      </c>
      <c r="BH223" s="245">
        <f>IF(N223="sníž. přenesená",J223,0)</f>
        <v>0</v>
      </c>
      <c r="BI223" s="245">
        <f>IF(N223="nulová",J223,0)</f>
        <v>0</v>
      </c>
      <c r="BJ223" s="14" t="s">
        <v>87</v>
      </c>
      <c r="BK223" s="245">
        <f>ROUND(I223*H223,2)</f>
        <v>0</v>
      </c>
      <c r="BL223" s="14" t="s">
        <v>87</v>
      </c>
      <c r="BM223" s="244" t="s">
        <v>302</v>
      </c>
    </row>
    <row r="224" s="2" customFormat="1">
      <c r="A224" s="35"/>
      <c r="B224" s="36"/>
      <c r="C224" s="37"/>
      <c r="D224" s="246" t="s">
        <v>142</v>
      </c>
      <c r="E224" s="37"/>
      <c r="F224" s="247" t="s">
        <v>215</v>
      </c>
      <c r="G224" s="37"/>
      <c r="H224" s="37"/>
      <c r="I224" s="151"/>
      <c r="J224" s="37"/>
      <c r="K224" s="37"/>
      <c r="L224" s="41"/>
      <c r="M224" s="248"/>
      <c r="N224" s="249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142</v>
      </c>
      <c r="AU224" s="14" t="s">
        <v>87</v>
      </c>
    </row>
    <row r="225" s="2" customFormat="1">
      <c r="A225" s="35"/>
      <c r="B225" s="36"/>
      <c r="C225" s="37"/>
      <c r="D225" s="246" t="s">
        <v>143</v>
      </c>
      <c r="E225" s="37"/>
      <c r="F225" s="250" t="s">
        <v>303</v>
      </c>
      <c r="G225" s="37"/>
      <c r="H225" s="37"/>
      <c r="I225" s="151"/>
      <c r="J225" s="37"/>
      <c r="K225" s="37"/>
      <c r="L225" s="41"/>
      <c r="M225" s="248"/>
      <c r="N225" s="249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143</v>
      </c>
      <c r="AU225" s="14" t="s">
        <v>87</v>
      </c>
    </row>
    <row r="226" s="2" customFormat="1" ht="21.75" customHeight="1">
      <c r="A226" s="35"/>
      <c r="B226" s="36"/>
      <c r="C226" s="251" t="s">
        <v>304</v>
      </c>
      <c r="D226" s="251" t="s">
        <v>145</v>
      </c>
      <c r="E226" s="252" t="s">
        <v>218</v>
      </c>
      <c r="F226" s="253" t="s">
        <v>219</v>
      </c>
      <c r="G226" s="254" t="s">
        <v>139</v>
      </c>
      <c r="H226" s="255">
        <v>9</v>
      </c>
      <c r="I226" s="256"/>
      <c r="J226" s="257">
        <f>ROUND(I226*H226,2)</f>
        <v>0</v>
      </c>
      <c r="K226" s="253" t="s">
        <v>148</v>
      </c>
      <c r="L226" s="41"/>
      <c r="M226" s="258" t="s">
        <v>1</v>
      </c>
      <c r="N226" s="259" t="s">
        <v>45</v>
      </c>
      <c r="O226" s="88"/>
      <c r="P226" s="242">
        <f>O226*H226</f>
        <v>0</v>
      </c>
      <c r="Q226" s="242">
        <v>0</v>
      </c>
      <c r="R226" s="242">
        <f>Q226*H226</f>
        <v>0</v>
      </c>
      <c r="S226" s="242">
        <v>0</v>
      </c>
      <c r="T226" s="243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4" t="s">
        <v>87</v>
      </c>
      <c r="AT226" s="244" t="s">
        <v>145</v>
      </c>
      <c r="AU226" s="244" t="s">
        <v>87</v>
      </c>
      <c r="AY226" s="14" t="s">
        <v>136</v>
      </c>
      <c r="BE226" s="245">
        <f>IF(N226="základní",J226,0)</f>
        <v>0</v>
      </c>
      <c r="BF226" s="245">
        <f>IF(N226="snížená",J226,0)</f>
        <v>0</v>
      </c>
      <c r="BG226" s="245">
        <f>IF(N226="zákl. přenesená",J226,0)</f>
        <v>0</v>
      </c>
      <c r="BH226" s="245">
        <f>IF(N226="sníž. přenesená",J226,0)</f>
        <v>0</v>
      </c>
      <c r="BI226" s="245">
        <f>IF(N226="nulová",J226,0)</f>
        <v>0</v>
      </c>
      <c r="BJ226" s="14" t="s">
        <v>87</v>
      </c>
      <c r="BK226" s="245">
        <f>ROUND(I226*H226,2)</f>
        <v>0</v>
      </c>
      <c r="BL226" s="14" t="s">
        <v>87</v>
      </c>
      <c r="BM226" s="244" t="s">
        <v>305</v>
      </c>
    </row>
    <row r="227" s="2" customFormat="1">
      <c r="A227" s="35"/>
      <c r="B227" s="36"/>
      <c r="C227" s="37"/>
      <c r="D227" s="246" t="s">
        <v>142</v>
      </c>
      <c r="E227" s="37"/>
      <c r="F227" s="247" t="s">
        <v>219</v>
      </c>
      <c r="G227" s="37"/>
      <c r="H227" s="37"/>
      <c r="I227" s="151"/>
      <c r="J227" s="37"/>
      <c r="K227" s="37"/>
      <c r="L227" s="41"/>
      <c r="M227" s="248"/>
      <c r="N227" s="249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142</v>
      </c>
      <c r="AU227" s="14" t="s">
        <v>87</v>
      </c>
    </row>
    <row r="228" s="2" customFormat="1">
      <c r="A228" s="35"/>
      <c r="B228" s="36"/>
      <c r="C228" s="37"/>
      <c r="D228" s="246" t="s">
        <v>143</v>
      </c>
      <c r="E228" s="37"/>
      <c r="F228" s="250" t="s">
        <v>306</v>
      </c>
      <c r="G228" s="37"/>
      <c r="H228" s="37"/>
      <c r="I228" s="151"/>
      <c r="J228" s="37"/>
      <c r="K228" s="37"/>
      <c r="L228" s="41"/>
      <c r="M228" s="248"/>
      <c r="N228" s="249"/>
      <c r="O228" s="88"/>
      <c r="P228" s="88"/>
      <c r="Q228" s="88"/>
      <c r="R228" s="88"/>
      <c r="S228" s="88"/>
      <c r="T228" s="89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4" t="s">
        <v>143</v>
      </c>
      <c r="AU228" s="14" t="s">
        <v>87</v>
      </c>
    </row>
    <row r="229" s="2" customFormat="1" ht="33" customHeight="1">
      <c r="A229" s="35"/>
      <c r="B229" s="36"/>
      <c r="C229" s="232" t="s">
        <v>307</v>
      </c>
      <c r="D229" s="232" t="s">
        <v>133</v>
      </c>
      <c r="E229" s="233" t="s">
        <v>185</v>
      </c>
      <c r="F229" s="234" t="s">
        <v>186</v>
      </c>
      <c r="G229" s="235" t="s">
        <v>187</v>
      </c>
      <c r="H229" s="236">
        <v>3</v>
      </c>
      <c r="I229" s="237"/>
      <c r="J229" s="238">
        <f>ROUND(I229*H229,2)</f>
        <v>0</v>
      </c>
      <c r="K229" s="234" t="s">
        <v>140</v>
      </c>
      <c r="L229" s="239"/>
      <c r="M229" s="240" t="s">
        <v>1</v>
      </c>
      <c r="N229" s="241" t="s">
        <v>45</v>
      </c>
      <c r="O229" s="88"/>
      <c r="P229" s="242">
        <f>O229*H229</f>
        <v>0</v>
      </c>
      <c r="Q229" s="242">
        <v>0</v>
      </c>
      <c r="R229" s="242">
        <f>Q229*H229</f>
        <v>0</v>
      </c>
      <c r="S229" s="242">
        <v>0</v>
      </c>
      <c r="T229" s="243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44" t="s">
        <v>89</v>
      </c>
      <c r="AT229" s="244" t="s">
        <v>133</v>
      </c>
      <c r="AU229" s="244" t="s">
        <v>87</v>
      </c>
      <c r="AY229" s="14" t="s">
        <v>136</v>
      </c>
      <c r="BE229" s="245">
        <f>IF(N229="základní",J229,0)</f>
        <v>0</v>
      </c>
      <c r="BF229" s="245">
        <f>IF(N229="snížená",J229,0)</f>
        <v>0</v>
      </c>
      <c r="BG229" s="245">
        <f>IF(N229="zákl. přenesená",J229,0)</f>
        <v>0</v>
      </c>
      <c r="BH229" s="245">
        <f>IF(N229="sníž. přenesená",J229,0)</f>
        <v>0</v>
      </c>
      <c r="BI229" s="245">
        <f>IF(N229="nulová",J229,0)</f>
        <v>0</v>
      </c>
      <c r="BJ229" s="14" t="s">
        <v>87</v>
      </c>
      <c r="BK229" s="245">
        <f>ROUND(I229*H229,2)</f>
        <v>0</v>
      </c>
      <c r="BL229" s="14" t="s">
        <v>87</v>
      </c>
      <c r="BM229" s="244" t="s">
        <v>308</v>
      </c>
    </row>
    <row r="230" s="2" customFormat="1">
      <c r="A230" s="35"/>
      <c r="B230" s="36"/>
      <c r="C230" s="37"/>
      <c r="D230" s="246" t="s">
        <v>142</v>
      </c>
      <c r="E230" s="37"/>
      <c r="F230" s="247" t="s">
        <v>189</v>
      </c>
      <c r="G230" s="37"/>
      <c r="H230" s="37"/>
      <c r="I230" s="151"/>
      <c r="J230" s="37"/>
      <c r="K230" s="37"/>
      <c r="L230" s="41"/>
      <c r="M230" s="248"/>
      <c r="N230" s="249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142</v>
      </c>
      <c r="AU230" s="14" t="s">
        <v>87</v>
      </c>
    </row>
    <row r="231" s="2" customFormat="1">
      <c r="A231" s="35"/>
      <c r="B231" s="36"/>
      <c r="C231" s="37"/>
      <c r="D231" s="246" t="s">
        <v>143</v>
      </c>
      <c r="E231" s="37"/>
      <c r="F231" s="250" t="s">
        <v>309</v>
      </c>
      <c r="G231" s="37"/>
      <c r="H231" s="37"/>
      <c r="I231" s="151"/>
      <c r="J231" s="37"/>
      <c r="K231" s="37"/>
      <c r="L231" s="41"/>
      <c r="M231" s="248"/>
      <c r="N231" s="249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143</v>
      </c>
      <c r="AU231" s="14" t="s">
        <v>87</v>
      </c>
    </row>
    <row r="232" s="2" customFormat="1" ht="21.75" customHeight="1">
      <c r="A232" s="35"/>
      <c r="B232" s="36"/>
      <c r="C232" s="251" t="s">
        <v>310</v>
      </c>
      <c r="D232" s="251" t="s">
        <v>145</v>
      </c>
      <c r="E232" s="252" t="s">
        <v>198</v>
      </c>
      <c r="F232" s="253" t="s">
        <v>199</v>
      </c>
      <c r="G232" s="254" t="s">
        <v>187</v>
      </c>
      <c r="H232" s="255">
        <v>21</v>
      </c>
      <c r="I232" s="256"/>
      <c r="J232" s="257">
        <f>ROUND(I232*H232,2)</f>
        <v>0</v>
      </c>
      <c r="K232" s="253" t="s">
        <v>148</v>
      </c>
      <c r="L232" s="41"/>
      <c r="M232" s="258" t="s">
        <v>1</v>
      </c>
      <c r="N232" s="259" t="s">
        <v>45</v>
      </c>
      <c r="O232" s="88"/>
      <c r="P232" s="242">
        <f>O232*H232</f>
        <v>0</v>
      </c>
      <c r="Q232" s="242">
        <v>0</v>
      </c>
      <c r="R232" s="242">
        <f>Q232*H232</f>
        <v>0</v>
      </c>
      <c r="S232" s="242">
        <v>0</v>
      </c>
      <c r="T232" s="243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44" t="s">
        <v>87</v>
      </c>
      <c r="AT232" s="244" t="s">
        <v>145</v>
      </c>
      <c r="AU232" s="244" t="s">
        <v>87</v>
      </c>
      <c r="AY232" s="14" t="s">
        <v>136</v>
      </c>
      <c r="BE232" s="245">
        <f>IF(N232="základní",J232,0)</f>
        <v>0</v>
      </c>
      <c r="BF232" s="245">
        <f>IF(N232="snížená",J232,0)</f>
        <v>0</v>
      </c>
      <c r="BG232" s="245">
        <f>IF(N232="zákl. přenesená",J232,0)</f>
        <v>0</v>
      </c>
      <c r="BH232" s="245">
        <f>IF(N232="sníž. přenesená",J232,0)</f>
        <v>0</v>
      </c>
      <c r="BI232" s="245">
        <f>IF(N232="nulová",J232,0)</f>
        <v>0</v>
      </c>
      <c r="BJ232" s="14" t="s">
        <v>87</v>
      </c>
      <c r="BK232" s="245">
        <f>ROUND(I232*H232,2)</f>
        <v>0</v>
      </c>
      <c r="BL232" s="14" t="s">
        <v>87</v>
      </c>
      <c r="BM232" s="244" t="s">
        <v>311</v>
      </c>
    </row>
    <row r="233" s="2" customFormat="1">
      <c r="A233" s="35"/>
      <c r="B233" s="36"/>
      <c r="C233" s="37"/>
      <c r="D233" s="246" t="s">
        <v>142</v>
      </c>
      <c r="E233" s="37"/>
      <c r="F233" s="247" t="s">
        <v>199</v>
      </c>
      <c r="G233" s="37"/>
      <c r="H233" s="37"/>
      <c r="I233" s="151"/>
      <c r="J233" s="37"/>
      <c r="K233" s="37"/>
      <c r="L233" s="41"/>
      <c r="M233" s="248"/>
      <c r="N233" s="249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142</v>
      </c>
      <c r="AU233" s="14" t="s">
        <v>87</v>
      </c>
    </row>
    <row r="234" s="2" customFormat="1">
      <c r="A234" s="35"/>
      <c r="B234" s="36"/>
      <c r="C234" s="37"/>
      <c r="D234" s="246" t="s">
        <v>143</v>
      </c>
      <c r="E234" s="37"/>
      <c r="F234" s="250" t="s">
        <v>312</v>
      </c>
      <c r="G234" s="37"/>
      <c r="H234" s="37"/>
      <c r="I234" s="151"/>
      <c r="J234" s="37"/>
      <c r="K234" s="37"/>
      <c r="L234" s="41"/>
      <c r="M234" s="248"/>
      <c r="N234" s="249"/>
      <c r="O234" s="88"/>
      <c r="P234" s="88"/>
      <c r="Q234" s="88"/>
      <c r="R234" s="88"/>
      <c r="S234" s="88"/>
      <c r="T234" s="89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4" t="s">
        <v>143</v>
      </c>
      <c r="AU234" s="14" t="s">
        <v>87</v>
      </c>
    </row>
    <row r="235" s="2" customFormat="1" ht="33" customHeight="1">
      <c r="A235" s="35"/>
      <c r="B235" s="36"/>
      <c r="C235" s="232" t="s">
        <v>313</v>
      </c>
      <c r="D235" s="232" t="s">
        <v>133</v>
      </c>
      <c r="E235" s="233" t="s">
        <v>203</v>
      </c>
      <c r="F235" s="234" t="s">
        <v>204</v>
      </c>
      <c r="G235" s="235" t="s">
        <v>139</v>
      </c>
      <c r="H235" s="236">
        <v>3</v>
      </c>
      <c r="I235" s="237"/>
      <c r="J235" s="238">
        <f>ROUND(I235*H235,2)</f>
        <v>0</v>
      </c>
      <c r="K235" s="234" t="s">
        <v>140</v>
      </c>
      <c r="L235" s="239"/>
      <c r="M235" s="240" t="s">
        <v>1</v>
      </c>
      <c r="N235" s="241" t="s">
        <v>45</v>
      </c>
      <c r="O235" s="88"/>
      <c r="P235" s="242">
        <f>O235*H235</f>
        <v>0</v>
      </c>
      <c r="Q235" s="242">
        <v>0</v>
      </c>
      <c r="R235" s="242">
        <f>Q235*H235</f>
        <v>0</v>
      </c>
      <c r="S235" s="242">
        <v>0</v>
      </c>
      <c r="T235" s="243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44" t="s">
        <v>89</v>
      </c>
      <c r="AT235" s="244" t="s">
        <v>133</v>
      </c>
      <c r="AU235" s="244" t="s">
        <v>87</v>
      </c>
      <c r="AY235" s="14" t="s">
        <v>136</v>
      </c>
      <c r="BE235" s="245">
        <f>IF(N235="základní",J235,0)</f>
        <v>0</v>
      </c>
      <c r="BF235" s="245">
        <f>IF(N235="snížená",J235,0)</f>
        <v>0</v>
      </c>
      <c r="BG235" s="245">
        <f>IF(N235="zákl. přenesená",J235,0)</f>
        <v>0</v>
      </c>
      <c r="BH235" s="245">
        <f>IF(N235="sníž. přenesená",J235,0)</f>
        <v>0</v>
      </c>
      <c r="BI235" s="245">
        <f>IF(N235="nulová",J235,0)</f>
        <v>0</v>
      </c>
      <c r="BJ235" s="14" t="s">
        <v>87</v>
      </c>
      <c r="BK235" s="245">
        <f>ROUND(I235*H235,2)</f>
        <v>0</v>
      </c>
      <c r="BL235" s="14" t="s">
        <v>87</v>
      </c>
      <c r="BM235" s="244" t="s">
        <v>314</v>
      </c>
    </row>
    <row r="236" s="2" customFormat="1">
      <c r="A236" s="35"/>
      <c r="B236" s="36"/>
      <c r="C236" s="37"/>
      <c r="D236" s="246" t="s">
        <v>142</v>
      </c>
      <c r="E236" s="37"/>
      <c r="F236" s="247" t="s">
        <v>206</v>
      </c>
      <c r="G236" s="37"/>
      <c r="H236" s="37"/>
      <c r="I236" s="151"/>
      <c r="J236" s="37"/>
      <c r="K236" s="37"/>
      <c r="L236" s="41"/>
      <c r="M236" s="248"/>
      <c r="N236" s="249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142</v>
      </c>
      <c r="AU236" s="14" t="s">
        <v>87</v>
      </c>
    </row>
    <row r="237" s="2" customFormat="1">
      <c r="A237" s="35"/>
      <c r="B237" s="36"/>
      <c r="C237" s="37"/>
      <c r="D237" s="246" t="s">
        <v>143</v>
      </c>
      <c r="E237" s="37"/>
      <c r="F237" s="250" t="s">
        <v>315</v>
      </c>
      <c r="G237" s="37"/>
      <c r="H237" s="37"/>
      <c r="I237" s="151"/>
      <c r="J237" s="37"/>
      <c r="K237" s="37"/>
      <c r="L237" s="41"/>
      <c r="M237" s="248"/>
      <c r="N237" s="249"/>
      <c r="O237" s="88"/>
      <c r="P237" s="88"/>
      <c r="Q237" s="88"/>
      <c r="R237" s="88"/>
      <c r="S237" s="88"/>
      <c r="T237" s="89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143</v>
      </c>
      <c r="AU237" s="14" t="s">
        <v>87</v>
      </c>
    </row>
    <row r="238" s="2" customFormat="1" ht="21.75" customHeight="1">
      <c r="A238" s="35"/>
      <c r="B238" s="36"/>
      <c r="C238" s="251" t="s">
        <v>316</v>
      </c>
      <c r="D238" s="251" t="s">
        <v>145</v>
      </c>
      <c r="E238" s="252" t="s">
        <v>209</v>
      </c>
      <c r="F238" s="253" t="s">
        <v>210</v>
      </c>
      <c r="G238" s="254" t="s">
        <v>139</v>
      </c>
      <c r="H238" s="255">
        <v>3</v>
      </c>
      <c r="I238" s="256"/>
      <c r="J238" s="257">
        <f>ROUND(I238*H238,2)</f>
        <v>0</v>
      </c>
      <c r="K238" s="253" t="s">
        <v>148</v>
      </c>
      <c r="L238" s="41"/>
      <c r="M238" s="258" t="s">
        <v>1</v>
      </c>
      <c r="N238" s="259" t="s">
        <v>45</v>
      </c>
      <c r="O238" s="88"/>
      <c r="P238" s="242">
        <f>O238*H238</f>
        <v>0</v>
      </c>
      <c r="Q238" s="242">
        <v>0</v>
      </c>
      <c r="R238" s="242">
        <f>Q238*H238</f>
        <v>0</v>
      </c>
      <c r="S238" s="242">
        <v>0</v>
      </c>
      <c r="T238" s="243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44" t="s">
        <v>87</v>
      </c>
      <c r="AT238" s="244" t="s">
        <v>145</v>
      </c>
      <c r="AU238" s="244" t="s">
        <v>87</v>
      </c>
      <c r="AY238" s="14" t="s">
        <v>136</v>
      </c>
      <c r="BE238" s="245">
        <f>IF(N238="základní",J238,0)</f>
        <v>0</v>
      </c>
      <c r="BF238" s="245">
        <f>IF(N238="snížená",J238,0)</f>
        <v>0</v>
      </c>
      <c r="BG238" s="245">
        <f>IF(N238="zákl. přenesená",J238,0)</f>
        <v>0</v>
      </c>
      <c r="BH238" s="245">
        <f>IF(N238="sníž. přenesená",J238,0)</f>
        <v>0</v>
      </c>
      <c r="BI238" s="245">
        <f>IF(N238="nulová",J238,0)</f>
        <v>0</v>
      </c>
      <c r="BJ238" s="14" t="s">
        <v>87</v>
      </c>
      <c r="BK238" s="245">
        <f>ROUND(I238*H238,2)</f>
        <v>0</v>
      </c>
      <c r="BL238" s="14" t="s">
        <v>87</v>
      </c>
      <c r="BM238" s="244" t="s">
        <v>317</v>
      </c>
    </row>
    <row r="239" s="2" customFormat="1">
      <c r="A239" s="35"/>
      <c r="B239" s="36"/>
      <c r="C239" s="37"/>
      <c r="D239" s="246" t="s">
        <v>142</v>
      </c>
      <c r="E239" s="37"/>
      <c r="F239" s="247" t="s">
        <v>210</v>
      </c>
      <c r="G239" s="37"/>
      <c r="H239" s="37"/>
      <c r="I239" s="151"/>
      <c r="J239" s="37"/>
      <c r="K239" s="37"/>
      <c r="L239" s="41"/>
      <c r="M239" s="248"/>
      <c r="N239" s="249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142</v>
      </c>
      <c r="AU239" s="14" t="s">
        <v>87</v>
      </c>
    </row>
    <row r="240" s="2" customFormat="1">
      <c r="A240" s="35"/>
      <c r="B240" s="36"/>
      <c r="C240" s="37"/>
      <c r="D240" s="246" t="s">
        <v>143</v>
      </c>
      <c r="E240" s="37"/>
      <c r="F240" s="250" t="s">
        <v>318</v>
      </c>
      <c r="G240" s="37"/>
      <c r="H240" s="37"/>
      <c r="I240" s="151"/>
      <c r="J240" s="37"/>
      <c r="K240" s="37"/>
      <c r="L240" s="41"/>
      <c r="M240" s="248"/>
      <c r="N240" s="249"/>
      <c r="O240" s="88"/>
      <c r="P240" s="88"/>
      <c r="Q240" s="88"/>
      <c r="R240" s="88"/>
      <c r="S240" s="88"/>
      <c r="T240" s="89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4" t="s">
        <v>143</v>
      </c>
      <c r="AU240" s="14" t="s">
        <v>87</v>
      </c>
    </row>
    <row r="241" s="2" customFormat="1" ht="21.75" customHeight="1">
      <c r="A241" s="35"/>
      <c r="B241" s="36"/>
      <c r="C241" s="232" t="s">
        <v>319</v>
      </c>
      <c r="D241" s="232" t="s">
        <v>133</v>
      </c>
      <c r="E241" s="233" t="s">
        <v>320</v>
      </c>
      <c r="F241" s="234" t="s">
        <v>321</v>
      </c>
      <c r="G241" s="235" t="s">
        <v>139</v>
      </c>
      <c r="H241" s="236">
        <v>3</v>
      </c>
      <c r="I241" s="237"/>
      <c r="J241" s="238">
        <f>ROUND(I241*H241,2)</f>
        <v>0</v>
      </c>
      <c r="K241" s="234" t="s">
        <v>148</v>
      </c>
      <c r="L241" s="239"/>
      <c r="M241" s="240" t="s">
        <v>1</v>
      </c>
      <c r="N241" s="241" t="s">
        <v>45</v>
      </c>
      <c r="O241" s="88"/>
      <c r="P241" s="242">
        <f>O241*H241</f>
        <v>0</v>
      </c>
      <c r="Q241" s="242">
        <v>0</v>
      </c>
      <c r="R241" s="242">
        <f>Q241*H241</f>
        <v>0</v>
      </c>
      <c r="S241" s="242">
        <v>0</v>
      </c>
      <c r="T241" s="243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44" t="s">
        <v>234</v>
      </c>
      <c r="AT241" s="244" t="s">
        <v>133</v>
      </c>
      <c r="AU241" s="244" t="s">
        <v>87</v>
      </c>
      <c r="AY241" s="14" t="s">
        <v>136</v>
      </c>
      <c r="BE241" s="245">
        <f>IF(N241="základní",J241,0)</f>
        <v>0</v>
      </c>
      <c r="BF241" s="245">
        <f>IF(N241="snížená",J241,0)</f>
        <v>0</v>
      </c>
      <c r="BG241" s="245">
        <f>IF(N241="zákl. přenesená",J241,0)</f>
        <v>0</v>
      </c>
      <c r="BH241" s="245">
        <f>IF(N241="sníž. přenesená",J241,0)</f>
        <v>0</v>
      </c>
      <c r="BI241" s="245">
        <f>IF(N241="nulová",J241,0)</f>
        <v>0</v>
      </c>
      <c r="BJ241" s="14" t="s">
        <v>87</v>
      </c>
      <c r="BK241" s="245">
        <f>ROUND(I241*H241,2)</f>
        <v>0</v>
      </c>
      <c r="BL241" s="14" t="s">
        <v>234</v>
      </c>
      <c r="BM241" s="244" t="s">
        <v>322</v>
      </c>
    </row>
    <row r="242" s="2" customFormat="1">
      <c r="A242" s="35"/>
      <c r="B242" s="36"/>
      <c r="C242" s="37"/>
      <c r="D242" s="246" t="s">
        <v>142</v>
      </c>
      <c r="E242" s="37"/>
      <c r="F242" s="247" t="s">
        <v>321</v>
      </c>
      <c r="G242" s="37"/>
      <c r="H242" s="37"/>
      <c r="I242" s="151"/>
      <c r="J242" s="37"/>
      <c r="K242" s="37"/>
      <c r="L242" s="41"/>
      <c r="M242" s="248"/>
      <c r="N242" s="249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142</v>
      </c>
      <c r="AU242" s="14" t="s">
        <v>87</v>
      </c>
    </row>
    <row r="243" s="2" customFormat="1">
      <c r="A243" s="35"/>
      <c r="B243" s="36"/>
      <c r="C243" s="37"/>
      <c r="D243" s="246" t="s">
        <v>143</v>
      </c>
      <c r="E243" s="37"/>
      <c r="F243" s="250" t="s">
        <v>323</v>
      </c>
      <c r="G243" s="37"/>
      <c r="H243" s="37"/>
      <c r="I243" s="151"/>
      <c r="J243" s="37"/>
      <c r="K243" s="37"/>
      <c r="L243" s="41"/>
      <c r="M243" s="248"/>
      <c r="N243" s="249"/>
      <c r="O243" s="88"/>
      <c r="P243" s="88"/>
      <c r="Q243" s="88"/>
      <c r="R243" s="88"/>
      <c r="S243" s="88"/>
      <c r="T243" s="89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143</v>
      </c>
      <c r="AU243" s="14" t="s">
        <v>87</v>
      </c>
    </row>
    <row r="244" s="2" customFormat="1" ht="21.75" customHeight="1">
      <c r="A244" s="35"/>
      <c r="B244" s="36"/>
      <c r="C244" s="251" t="s">
        <v>324</v>
      </c>
      <c r="D244" s="251" t="s">
        <v>145</v>
      </c>
      <c r="E244" s="252" t="s">
        <v>325</v>
      </c>
      <c r="F244" s="253" t="s">
        <v>326</v>
      </c>
      <c r="G244" s="254" t="s">
        <v>139</v>
      </c>
      <c r="H244" s="255">
        <v>3</v>
      </c>
      <c r="I244" s="256"/>
      <c r="J244" s="257">
        <f>ROUND(I244*H244,2)</f>
        <v>0</v>
      </c>
      <c r="K244" s="253" t="s">
        <v>148</v>
      </c>
      <c r="L244" s="41"/>
      <c r="M244" s="258" t="s">
        <v>1</v>
      </c>
      <c r="N244" s="259" t="s">
        <v>45</v>
      </c>
      <c r="O244" s="88"/>
      <c r="P244" s="242">
        <f>O244*H244</f>
        <v>0</v>
      </c>
      <c r="Q244" s="242">
        <v>0</v>
      </c>
      <c r="R244" s="242">
        <f>Q244*H244</f>
        <v>0</v>
      </c>
      <c r="S244" s="242">
        <v>0</v>
      </c>
      <c r="T244" s="243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44" t="s">
        <v>87</v>
      </c>
      <c r="AT244" s="244" t="s">
        <v>145</v>
      </c>
      <c r="AU244" s="244" t="s">
        <v>87</v>
      </c>
      <c r="AY244" s="14" t="s">
        <v>136</v>
      </c>
      <c r="BE244" s="245">
        <f>IF(N244="základní",J244,0)</f>
        <v>0</v>
      </c>
      <c r="BF244" s="245">
        <f>IF(N244="snížená",J244,0)</f>
        <v>0</v>
      </c>
      <c r="BG244" s="245">
        <f>IF(N244="zákl. přenesená",J244,0)</f>
        <v>0</v>
      </c>
      <c r="BH244" s="245">
        <f>IF(N244="sníž. přenesená",J244,0)</f>
        <v>0</v>
      </c>
      <c r="BI244" s="245">
        <f>IF(N244="nulová",J244,0)</f>
        <v>0</v>
      </c>
      <c r="BJ244" s="14" t="s">
        <v>87</v>
      </c>
      <c r="BK244" s="245">
        <f>ROUND(I244*H244,2)</f>
        <v>0</v>
      </c>
      <c r="BL244" s="14" t="s">
        <v>87</v>
      </c>
      <c r="BM244" s="244" t="s">
        <v>327</v>
      </c>
    </row>
    <row r="245" s="2" customFormat="1">
      <c r="A245" s="35"/>
      <c r="B245" s="36"/>
      <c r="C245" s="37"/>
      <c r="D245" s="246" t="s">
        <v>142</v>
      </c>
      <c r="E245" s="37"/>
      <c r="F245" s="247" t="s">
        <v>328</v>
      </c>
      <c r="G245" s="37"/>
      <c r="H245" s="37"/>
      <c r="I245" s="151"/>
      <c r="J245" s="37"/>
      <c r="K245" s="37"/>
      <c r="L245" s="41"/>
      <c r="M245" s="248"/>
      <c r="N245" s="249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142</v>
      </c>
      <c r="AU245" s="14" t="s">
        <v>87</v>
      </c>
    </row>
    <row r="246" s="2" customFormat="1">
      <c r="A246" s="35"/>
      <c r="B246" s="36"/>
      <c r="C246" s="37"/>
      <c r="D246" s="246" t="s">
        <v>143</v>
      </c>
      <c r="E246" s="37"/>
      <c r="F246" s="250" t="s">
        <v>323</v>
      </c>
      <c r="G246" s="37"/>
      <c r="H246" s="37"/>
      <c r="I246" s="151"/>
      <c r="J246" s="37"/>
      <c r="K246" s="37"/>
      <c r="L246" s="41"/>
      <c r="M246" s="248"/>
      <c r="N246" s="249"/>
      <c r="O246" s="88"/>
      <c r="P246" s="88"/>
      <c r="Q246" s="88"/>
      <c r="R246" s="88"/>
      <c r="S246" s="88"/>
      <c r="T246" s="89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4" t="s">
        <v>143</v>
      </c>
      <c r="AU246" s="14" t="s">
        <v>87</v>
      </c>
    </row>
    <row r="247" s="2" customFormat="1" ht="33" customHeight="1">
      <c r="A247" s="35"/>
      <c r="B247" s="36"/>
      <c r="C247" s="232" t="s">
        <v>329</v>
      </c>
      <c r="D247" s="232" t="s">
        <v>133</v>
      </c>
      <c r="E247" s="233" t="s">
        <v>330</v>
      </c>
      <c r="F247" s="234" t="s">
        <v>331</v>
      </c>
      <c r="G247" s="235" t="s">
        <v>139</v>
      </c>
      <c r="H247" s="236">
        <v>1</v>
      </c>
      <c r="I247" s="237"/>
      <c r="J247" s="238">
        <f>ROUND(I247*H247,2)</f>
        <v>0</v>
      </c>
      <c r="K247" s="234" t="s">
        <v>140</v>
      </c>
      <c r="L247" s="239"/>
      <c r="M247" s="240" t="s">
        <v>1</v>
      </c>
      <c r="N247" s="241" t="s">
        <v>45</v>
      </c>
      <c r="O247" s="88"/>
      <c r="P247" s="242">
        <f>O247*H247</f>
        <v>0</v>
      </c>
      <c r="Q247" s="242">
        <v>0</v>
      </c>
      <c r="R247" s="242">
        <f>Q247*H247</f>
        <v>0</v>
      </c>
      <c r="S247" s="242">
        <v>0</v>
      </c>
      <c r="T247" s="243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44" t="s">
        <v>234</v>
      </c>
      <c r="AT247" s="244" t="s">
        <v>133</v>
      </c>
      <c r="AU247" s="244" t="s">
        <v>87</v>
      </c>
      <c r="AY247" s="14" t="s">
        <v>136</v>
      </c>
      <c r="BE247" s="245">
        <f>IF(N247="základní",J247,0)</f>
        <v>0</v>
      </c>
      <c r="BF247" s="245">
        <f>IF(N247="snížená",J247,0)</f>
        <v>0</v>
      </c>
      <c r="BG247" s="245">
        <f>IF(N247="zákl. přenesená",J247,0)</f>
        <v>0</v>
      </c>
      <c r="BH247" s="245">
        <f>IF(N247="sníž. přenesená",J247,0)</f>
        <v>0</v>
      </c>
      <c r="BI247" s="245">
        <f>IF(N247="nulová",J247,0)</f>
        <v>0</v>
      </c>
      <c r="BJ247" s="14" t="s">
        <v>87</v>
      </c>
      <c r="BK247" s="245">
        <f>ROUND(I247*H247,2)</f>
        <v>0</v>
      </c>
      <c r="BL247" s="14" t="s">
        <v>234</v>
      </c>
      <c r="BM247" s="244" t="s">
        <v>332</v>
      </c>
    </row>
    <row r="248" s="2" customFormat="1">
      <c r="A248" s="35"/>
      <c r="B248" s="36"/>
      <c r="C248" s="37"/>
      <c r="D248" s="246" t="s">
        <v>142</v>
      </c>
      <c r="E248" s="37"/>
      <c r="F248" s="247" t="s">
        <v>331</v>
      </c>
      <c r="G248" s="37"/>
      <c r="H248" s="37"/>
      <c r="I248" s="151"/>
      <c r="J248" s="37"/>
      <c r="K248" s="37"/>
      <c r="L248" s="41"/>
      <c r="M248" s="248"/>
      <c r="N248" s="249"/>
      <c r="O248" s="88"/>
      <c r="P248" s="88"/>
      <c r="Q248" s="88"/>
      <c r="R248" s="88"/>
      <c r="S248" s="88"/>
      <c r="T248" s="89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4" t="s">
        <v>142</v>
      </c>
      <c r="AU248" s="14" t="s">
        <v>87</v>
      </c>
    </row>
    <row r="249" s="2" customFormat="1">
      <c r="A249" s="35"/>
      <c r="B249" s="36"/>
      <c r="C249" s="37"/>
      <c r="D249" s="246" t="s">
        <v>143</v>
      </c>
      <c r="E249" s="37"/>
      <c r="F249" s="250" t="s">
        <v>333</v>
      </c>
      <c r="G249" s="37"/>
      <c r="H249" s="37"/>
      <c r="I249" s="151"/>
      <c r="J249" s="37"/>
      <c r="K249" s="37"/>
      <c r="L249" s="41"/>
      <c r="M249" s="248"/>
      <c r="N249" s="249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143</v>
      </c>
      <c r="AU249" s="14" t="s">
        <v>87</v>
      </c>
    </row>
    <row r="250" s="2" customFormat="1" ht="33" customHeight="1">
      <c r="A250" s="35"/>
      <c r="B250" s="36"/>
      <c r="C250" s="251" t="s">
        <v>334</v>
      </c>
      <c r="D250" s="251" t="s">
        <v>145</v>
      </c>
      <c r="E250" s="252" t="s">
        <v>335</v>
      </c>
      <c r="F250" s="253" t="s">
        <v>336</v>
      </c>
      <c r="G250" s="254" t="s">
        <v>139</v>
      </c>
      <c r="H250" s="255">
        <v>24</v>
      </c>
      <c r="I250" s="256"/>
      <c r="J250" s="257">
        <f>ROUND(I250*H250,2)</f>
        <v>0</v>
      </c>
      <c r="K250" s="253" t="s">
        <v>148</v>
      </c>
      <c r="L250" s="41"/>
      <c r="M250" s="258" t="s">
        <v>1</v>
      </c>
      <c r="N250" s="259" t="s">
        <v>45</v>
      </c>
      <c r="O250" s="88"/>
      <c r="P250" s="242">
        <f>O250*H250</f>
        <v>0</v>
      </c>
      <c r="Q250" s="242">
        <v>0</v>
      </c>
      <c r="R250" s="242">
        <f>Q250*H250</f>
        <v>0</v>
      </c>
      <c r="S250" s="242">
        <v>0</v>
      </c>
      <c r="T250" s="243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44" t="s">
        <v>87</v>
      </c>
      <c r="AT250" s="244" t="s">
        <v>145</v>
      </c>
      <c r="AU250" s="244" t="s">
        <v>87</v>
      </c>
      <c r="AY250" s="14" t="s">
        <v>136</v>
      </c>
      <c r="BE250" s="245">
        <f>IF(N250="základní",J250,0)</f>
        <v>0</v>
      </c>
      <c r="BF250" s="245">
        <f>IF(N250="snížená",J250,0)</f>
        <v>0</v>
      </c>
      <c r="BG250" s="245">
        <f>IF(N250="zákl. přenesená",J250,0)</f>
        <v>0</v>
      </c>
      <c r="BH250" s="245">
        <f>IF(N250="sníž. přenesená",J250,0)</f>
        <v>0</v>
      </c>
      <c r="BI250" s="245">
        <f>IF(N250="nulová",J250,0)</f>
        <v>0</v>
      </c>
      <c r="BJ250" s="14" t="s">
        <v>87</v>
      </c>
      <c r="BK250" s="245">
        <f>ROUND(I250*H250,2)</f>
        <v>0</v>
      </c>
      <c r="BL250" s="14" t="s">
        <v>87</v>
      </c>
      <c r="BM250" s="244" t="s">
        <v>337</v>
      </c>
    </row>
    <row r="251" s="2" customFormat="1">
      <c r="A251" s="35"/>
      <c r="B251" s="36"/>
      <c r="C251" s="37"/>
      <c r="D251" s="246" t="s">
        <v>142</v>
      </c>
      <c r="E251" s="37"/>
      <c r="F251" s="247" t="s">
        <v>338</v>
      </c>
      <c r="G251" s="37"/>
      <c r="H251" s="37"/>
      <c r="I251" s="151"/>
      <c r="J251" s="37"/>
      <c r="K251" s="37"/>
      <c r="L251" s="41"/>
      <c r="M251" s="248"/>
      <c r="N251" s="249"/>
      <c r="O251" s="88"/>
      <c r="P251" s="88"/>
      <c r="Q251" s="88"/>
      <c r="R251" s="88"/>
      <c r="S251" s="88"/>
      <c r="T251" s="89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142</v>
      </c>
      <c r="AU251" s="14" t="s">
        <v>87</v>
      </c>
    </row>
    <row r="252" s="2" customFormat="1" ht="33" customHeight="1">
      <c r="A252" s="35"/>
      <c r="B252" s="36"/>
      <c r="C252" s="232" t="s">
        <v>339</v>
      </c>
      <c r="D252" s="232" t="s">
        <v>133</v>
      </c>
      <c r="E252" s="233" t="s">
        <v>340</v>
      </c>
      <c r="F252" s="234" t="s">
        <v>341</v>
      </c>
      <c r="G252" s="235" t="s">
        <v>139</v>
      </c>
      <c r="H252" s="236">
        <v>11</v>
      </c>
      <c r="I252" s="237"/>
      <c r="J252" s="238">
        <f>ROUND(I252*H252,2)</f>
        <v>0</v>
      </c>
      <c r="K252" s="234" t="s">
        <v>140</v>
      </c>
      <c r="L252" s="239"/>
      <c r="M252" s="240" t="s">
        <v>1</v>
      </c>
      <c r="N252" s="241" t="s">
        <v>45</v>
      </c>
      <c r="O252" s="88"/>
      <c r="P252" s="242">
        <f>O252*H252</f>
        <v>0</v>
      </c>
      <c r="Q252" s="242">
        <v>0</v>
      </c>
      <c r="R252" s="242">
        <f>Q252*H252</f>
        <v>0</v>
      </c>
      <c r="S252" s="242">
        <v>0</v>
      </c>
      <c r="T252" s="243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44" t="s">
        <v>234</v>
      </c>
      <c r="AT252" s="244" t="s">
        <v>133</v>
      </c>
      <c r="AU252" s="244" t="s">
        <v>87</v>
      </c>
      <c r="AY252" s="14" t="s">
        <v>136</v>
      </c>
      <c r="BE252" s="245">
        <f>IF(N252="základní",J252,0)</f>
        <v>0</v>
      </c>
      <c r="BF252" s="245">
        <f>IF(N252="snížená",J252,0)</f>
        <v>0</v>
      </c>
      <c r="BG252" s="245">
        <f>IF(N252="zákl. přenesená",J252,0)</f>
        <v>0</v>
      </c>
      <c r="BH252" s="245">
        <f>IF(N252="sníž. přenesená",J252,0)</f>
        <v>0</v>
      </c>
      <c r="BI252" s="245">
        <f>IF(N252="nulová",J252,0)</f>
        <v>0</v>
      </c>
      <c r="BJ252" s="14" t="s">
        <v>87</v>
      </c>
      <c r="BK252" s="245">
        <f>ROUND(I252*H252,2)</f>
        <v>0</v>
      </c>
      <c r="BL252" s="14" t="s">
        <v>234</v>
      </c>
      <c r="BM252" s="244" t="s">
        <v>342</v>
      </c>
    </row>
    <row r="253" s="2" customFormat="1">
      <c r="A253" s="35"/>
      <c r="B253" s="36"/>
      <c r="C253" s="37"/>
      <c r="D253" s="246" t="s">
        <v>142</v>
      </c>
      <c r="E253" s="37"/>
      <c r="F253" s="247" t="s">
        <v>341</v>
      </c>
      <c r="G253" s="37"/>
      <c r="H253" s="37"/>
      <c r="I253" s="151"/>
      <c r="J253" s="37"/>
      <c r="K253" s="37"/>
      <c r="L253" s="41"/>
      <c r="M253" s="248"/>
      <c r="N253" s="249"/>
      <c r="O253" s="88"/>
      <c r="P253" s="88"/>
      <c r="Q253" s="88"/>
      <c r="R253" s="88"/>
      <c r="S253" s="88"/>
      <c r="T253" s="89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4" t="s">
        <v>142</v>
      </c>
      <c r="AU253" s="14" t="s">
        <v>87</v>
      </c>
    </row>
    <row r="254" s="2" customFormat="1">
      <c r="A254" s="35"/>
      <c r="B254" s="36"/>
      <c r="C254" s="37"/>
      <c r="D254" s="246" t="s">
        <v>143</v>
      </c>
      <c r="E254" s="37"/>
      <c r="F254" s="250" t="s">
        <v>343</v>
      </c>
      <c r="G254" s="37"/>
      <c r="H254" s="37"/>
      <c r="I254" s="151"/>
      <c r="J254" s="37"/>
      <c r="K254" s="37"/>
      <c r="L254" s="41"/>
      <c r="M254" s="248"/>
      <c r="N254" s="249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143</v>
      </c>
      <c r="AU254" s="14" t="s">
        <v>87</v>
      </c>
    </row>
    <row r="255" s="2" customFormat="1" ht="21.75" customHeight="1">
      <c r="A255" s="35"/>
      <c r="B255" s="36"/>
      <c r="C255" s="251" t="s">
        <v>344</v>
      </c>
      <c r="D255" s="251" t="s">
        <v>145</v>
      </c>
      <c r="E255" s="252" t="s">
        <v>345</v>
      </c>
      <c r="F255" s="253" t="s">
        <v>346</v>
      </c>
      <c r="G255" s="254" t="s">
        <v>139</v>
      </c>
      <c r="H255" s="255">
        <v>11</v>
      </c>
      <c r="I255" s="256"/>
      <c r="J255" s="257">
        <f>ROUND(I255*H255,2)</f>
        <v>0</v>
      </c>
      <c r="K255" s="253" t="s">
        <v>148</v>
      </c>
      <c r="L255" s="41"/>
      <c r="M255" s="258" t="s">
        <v>1</v>
      </c>
      <c r="N255" s="259" t="s">
        <v>45</v>
      </c>
      <c r="O255" s="88"/>
      <c r="P255" s="242">
        <f>O255*H255</f>
        <v>0</v>
      </c>
      <c r="Q255" s="242">
        <v>0</v>
      </c>
      <c r="R255" s="242">
        <f>Q255*H255</f>
        <v>0</v>
      </c>
      <c r="S255" s="242">
        <v>0</v>
      </c>
      <c r="T255" s="243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44" t="s">
        <v>347</v>
      </c>
      <c r="AT255" s="244" t="s">
        <v>145</v>
      </c>
      <c r="AU255" s="244" t="s">
        <v>87</v>
      </c>
      <c r="AY255" s="14" t="s">
        <v>136</v>
      </c>
      <c r="BE255" s="245">
        <f>IF(N255="základní",J255,0)</f>
        <v>0</v>
      </c>
      <c r="BF255" s="245">
        <f>IF(N255="snížená",J255,0)</f>
        <v>0</v>
      </c>
      <c r="BG255" s="245">
        <f>IF(N255="zákl. přenesená",J255,0)</f>
        <v>0</v>
      </c>
      <c r="BH255" s="245">
        <f>IF(N255="sníž. přenesená",J255,0)</f>
        <v>0</v>
      </c>
      <c r="BI255" s="245">
        <f>IF(N255="nulová",J255,0)</f>
        <v>0</v>
      </c>
      <c r="BJ255" s="14" t="s">
        <v>87</v>
      </c>
      <c r="BK255" s="245">
        <f>ROUND(I255*H255,2)</f>
        <v>0</v>
      </c>
      <c r="BL255" s="14" t="s">
        <v>347</v>
      </c>
      <c r="BM255" s="244" t="s">
        <v>348</v>
      </c>
    </row>
    <row r="256" s="2" customFormat="1">
      <c r="A256" s="35"/>
      <c r="B256" s="36"/>
      <c r="C256" s="37"/>
      <c r="D256" s="246" t="s">
        <v>142</v>
      </c>
      <c r="E256" s="37"/>
      <c r="F256" s="247" t="s">
        <v>346</v>
      </c>
      <c r="G256" s="37"/>
      <c r="H256" s="37"/>
      <c r="I256" s="151"/>
      <c r="J256" s="37"/>
      <c r="K256" s="37"/>
      <c r="L256" s="41"/>
      <c r="M256" s="248"/>
      <c r="N256" s="249"/>
      <c r="O256" s="88"/>
      <c r="P256" s="88"/>
      <c r="Q256" s="88"/>
      <c r="R256" s="88"/>
      <c r="S256" s="88"/>
      <c r="T256" s="89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142</v>
      </c>
      <c r="AU256" s="14" t="s">
        <v>87</v>
      </c>
    </row>
    <row r="257" s="2" customFormat="1">
      <c r="A257" s="35"/>
      <c r="B257" s="36"/>
      <c r="C257" s="37"/>
      <c r="D257" s="246" t="s">
        <v>143</v>
      </c>
      <c r="E257" s="37"/>
      <c r="F257" s="250" t="s">
        <v>349</v>
      </c>
      <c r="G257" s="37"/>
      <c r="H257" s="37"/>
      <c r="I257" s="151"/>
      <c r="J257" s="37"/>
      <c r="K257" s="37"/>
      <c r="L257" s="41"/>
      <c r="M257" s="248"/>
      <c r="N257" s="249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143</v>
      </c>
      <c r="AU257" s="14" t="s">
        <v>87</v>
      </c>
    </row>
    <row r="258" s="2" customFormat="1" ht="21.75" customHeight="1">
      <c r="A258" s="35"/>
      <c r="B258" s="36"/>
      <c r="C258" s="232" t="s">
        <v>350</v>
      </c>
      <c r="D258" s="232" t="s">
        <v>133</v>
      </c>
      <c r="E258" s="233" t="s">
        <v>351</v>
      </c>
      <c r="F258" s="234" t="s">
        <v>352</v>
      </c>
      <c r="G258" s="235" t="s">
        <v>187</v>
      </c>
      <c r="H258" s="236">
        <v>6</v>
      </c>
      <c r="I258" s="237"/>
      <c r="J258" s="238">
        <f>ROUND(I258*H258,2)</f>
        <v>0</v>
      </c>
      <c r="K258" s="234" t="s">
        <v>148</v>
      </c>
      <c r="L258" s="239"/>
      <c r="M258" s="240" t="s">
        <v>1</v>
      </c>
      <c r="N258" s="241" t="s">
        <v>45</v>
      </c>
      <c r="O258" s="88"/>
      <c r="P258" s="242">
        <f>O258*H258</f>
        <v>0</v>
      </c>
      <c r="Q258" s="242">
        <v>0</v>
      </c>
      <c r="R258" s="242">
        <f>Q258*H258</f>
        <v>0</v>
      </c>
      <c r="S258" s="242">
        <v>0</v>
      </c>
      <c r="T258" s="243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44" t="s">
        <v>89</v>
      </c>
      <c r="AT258" s="244" t="s">
        <v>133</v>
      </c>
      <c r="AU258" s="244" t="s">
        <v>87</v>
      </c>
      <c r="AY258" s="14" t="s">
        <v>136</v>
      </c>
      <c r="BE258" s="245">
        <f>IF(N258="základní",J258,0)</f>
        <v>0</v>
      </c>
      <c r="BF258" s="245">
        <f>IF(N258="snížená",J258,0)</f>
        <v>0</v>
      </c>
      <c r="BG258" s="245">
        <f>IF(N258="zákl. přenesená",J258,0)</f>
        <v>0</v>
      </c>
      <c r="BH258" s="245">
        <f>IF(N258="sníž. přenesená",J258,0)</f>
        <v>0</v>
      </c>
      <c r="BI258" s="245">
        <f>IF(N258="nulová",J258,0)</f>
        <v>0</v>
      </c>
      <c r="BJ258" s="14" t="s">
        <v>87</v>
      </c>
      <c r="BK258" s="245">
        <f>ROUND(I258*H258,2)</f>
        <v>0</v>
      </c>
      <c r="BL258" s="14" t="s">
        <v>87</v>
      </c>
      <c r="BM258" s="244" t="s">
        <v>353</v>
      </c>
    </row>
    <row r="259" s="2" customFormat="1">
      <c r="A259" s="35"/>
      <c r="B259" s="36"/>
      <c r="C259" s="37"/>
      <c r="D259" s="246" t="s">
        <v>142</v>
      </c>
      <c r="E259" s="37"/>
      <c r="F259" s="247" t="s">
        <v>352</v>
      </c>
      <c r="G259" s="37"/>
      <c r="H259" s="37"/>
      <c r="I259" s="151"/>
      <c r="J259" s="37"/>
      <c r="K259" s="37"/>
      <c r="L259" s="41"/>
      <c r="M259" s="248"/>
      <c r="N259" s="249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142</v>
      </c>
      <c r="AU259" s="14" t="s">
        <v>87</v>
      </c>
    </row>
    <row r="260" s="2" customFormat="1">
      <c r="A260" s="35"/>
      <c r="B260" s="36"/>
      <c r="C260" s="37"/>
      <c r="D260" s="246" t="s">
        <v>143</v>
      </c>
      <c r="E260" s="37"/>
      <c r="F260" s="250" t="s">
        <v>354</v>
      </c>
      <c r="G260" s="37"/>
      <c r="H260" s="37"/>
      <c r="I260" s="151"/>
      <c r="J260" s="37"/>
      <c r="K260" s="37"/>
      <c r="L260" s="41"/>
      <c r="M260" s="248"/>
      <c r="N260" s="249"/>
      <c r="O260" s="88"/>
      <c r="P260" s="88"/>
      <c r="Q260" s="88"/>
      <c r="R260" s="88"/>
      <c r="S260" s="88"/>
      <c r="T260" s="89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4" t="s">
        <v>143</v>
      </c>
      <c r="AU260" s="14" t="s">
        <v>87</v>
      </c>
    </row>
    <row r="261" s="2" customFormat="1" ht="33" customHeight="1">
      <c r="A261" s="35"/>
      <c r="B261" s="36"/>
      <c r="C261" s="251" t="s">
        <v>355</v>
      </c>
      <c r="D261" s="251" t="s">
        <v>145</v>
      </c>
      <c r="E261" s="252" t="s">
        <v>356</v>
      </c>
      <c r="F261" s="253" t="s">
        <v>357</v>
      </c>
      <c r="G261" s="254" t="s">
        <v>139</v>
      </c>
      <c r="H261" s="255">
        <v>2</v>
      </c>
      <c r="I261" s="256"/>
      <c r="J261" s="257">
        <f>ROUND(I261*H261,2)</f>
        <v>0</v>
      </c>
      <c r="K261" s="253" t="s">
        <v>148</v>
      </c>
      <c r="L261" s="41"/>
      <c r="M261" s="258" t="s">
        <v>1</v>
      </c>
      <c r="N261" s="259" t="s">
        <v>45</v>
      </c>
      <c r="O261" s="88"/>
      <c r="P261" s="242">
        <f>O261*H261</f>
        <v>0</v>
      </c>
      <c r="Q261" s="242">
        <v>0</v>
      </c>
      <c r="R261" s="242">
        <f>Q261*H261</f>
        <v>0</v>
      </c>
      <c r="S261" s="242">
        <v>0</v>
      </c>
      <c r="T261" s="243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44" t="s">
        <v>87</v>
      </c>
      <c r="AT261" s="244" t="s">
        <v>145</v>
      </c>
      <c r="AU261" s="244" t="s">
        <v>87</v>
      </c>
      <c r="AY261" s="14" t="s">
        <v>136</v>
      </c>
      <c r="BE261" s="245">
        <f>IF(N261="základní",J261,0)</f>
        <v>0</v>
      </c>
      <c r="BF261" s="245">
        <f>IF(N261="snížená",J261,0)</f>
        <v>0</v>
      </c>
      <c r="BG261" s="245">
        <f>IF(N261="zákl. přenesená",J261,0)</f>
        <v>0</v>
      </c>
      <c r="BH261" s="245">
        <f>IF(N261="sníž. přenesená",J261,0)</f>
        <v>0</v>
      </c>
      <c r="BI261" s="245">
        <f>IF(N261="nulová",J261,0)</f>
        <v>0</v>
      </c>
      <c r="BJ261" s="14" t="s">
        <v>87</v>
      </c>
      <c r="BK261" s="245">
        <f>ROUND(I261*H261,2)</f>
        <v>0</v>
      </c>
      <c r="BL261" s="14" t="s">
        <v>87</v>
      </c>
      <c r="BM261" s="244" t="s">
        <v>358</v>
      </c>
    </row>
    <row r="262" s="2" customFormat="1">
      <c r="A262" s="35"/>
      <c r="B262" s="36"/>
      <c r="C262" s="37"/>
      <c r="D262" s="246" t="s">
        <v>142</v>
      </c>
      <c r="E262" s="37"/>
      <c r="F262" s="247" t="s">
        <v>359</v>
      </c>
      <c r="G262" s="37"/>
      <c r="H262" s="37"/>
      <c r="I262" s="151"/>
      <c r="J262" s="37"/>
      <c r="K262" s="37"/>
      <c r="L262" s="41"/>
      <c r="M262" s="248"/>
      <c r="N262" s="249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142</v>
      </c>
      <c r="AU262" s="14" t="s">
        <v>87</v>
      </c>
    </row>
    <row r="263" s="2" customFormat="1" ht="21.75" customHeight="1">
      <c r="A263" s="35"/>
      <c r="B263" s="36"/>
      <c r="C263" s="232" t="s">
        <v>360</v>
      </c>
      <c r="D263" s="232" t="s">
        <v>133</v>
      </c>
      <c r="E263" s="233" t="s">
        <v>361</v>
      </c>
      <c r="F263" s="234" t="s">
        <v>362</v>
      </c>
      <c r="G263" s="235" t="s">
        <v>139</v>
      </c>
      <c r="H263" s="236">
        <v>2</v>
      </c>
      <c r="I263" s="237"/>
      <c r="J263" s="238">
        <f>ROUND(I263*H263,2)</f>
        <v>0</v>
      </c>
      <c r="K263" s="234" t="s">
        <v>148</v>
      </c>
      <c r="L263" s="239"/>
      <c r="M263" s="240" t="s">
        <v>1</v>
      </c>
      <c r="N263" s="241" t="s">
        <v>45</v>
      </c>
      <c r="O263" s="88"/>
      <c r="P263" s="242">
        <f>O263*H263</f>
        <v>0</v>
      </c>
      <c r="Q263" s="242">
        <v>0</v>
      </c>
      <c r="R263" s="242">
        <f>Q263*H263</f>
        <v>0</v>
      </c>
      <c r="S263" s="242">
        <v>0</v>
      </c>
      <c r="T263" s="243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44" t="s">
        <v>89</v>
      </c>
      <c r="AT263" s="244" t="s">
        <v>133</v>
      </c>
      <c r="AU263" s="244" t="s">
        <v>87</v>
      </c>
      <c r="AY263" s="14" t="s">
        <v>136</v>
      </c>
      <c r="BE263" s="245">
        <f>IF(N263="základní",J263,0)</f>
        <v>0</v>
      </c>
      <c r="BF263" s="245">
        <f>IF(N263="snížená",J263,0)</f>
        <v>0</v>
      </c>
      <c r="BG263" s="245">
        <f>IF(N263="zákl. přenesená",J263,0)</f>
        <v>0</v>
      </c>
      <c r="BH263" s="245">
        <f>IF(N263="sníž. přenesená",J263,0)</f>
        <v>0</v>
      </c>
      <c r="BI263" s="245">
        <f>IF(N263="nulová",J263,0)</f>
        <v>0</v>
      </c>
      <c r="BJ263" s="14" t="s">
        <v>87</v>
      </c>
      <c r="BK263" s="245">
        <f>ROUND(I263*H263,2)</f>
        <v>0</v>
      </c>
      <c r="BL263" s="14" t="s">
        <v>87</v>
      </c>
      <c r="BM263" s="244" t="s">
        <v>363</v>
      </c>
    </row>
    <row r="264" s="2" customFormat="1">
      <c r="A264" s="35"/>
      <c r="B264" s="36"/>
      <c r="C264" s="37"/>
      <c r="D264" s="246" t="s">
        <v>142</v>
      </c>
      <c r="E264" s="37"/>
      <c r="F264" s="247" t="s">
        <v>362</v>
      </c>
      <c r="G264" s="37"/>
      <c r="H264" s="37"/>
      <c r="I264" s="151"/>
      <c r="J264" s="37"/>
      <c r="K264" s="37"/>
      <c r="L264" s="41"/>
      <c r="M264" s="248"/>
      <c r="N264" s="249"/>
      <c r="O264" s="88"/>
      <c r="P264" s="88"/>
      <c r="Q264" s="88"/>
      <c r="R264" s="88"/>
      <c r="S264" s="88"/>
      <c r="T264" s="89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142</v>
      </c>
      <c r="AU264" s="14" t="s">
        <v>87</v>
      </c>
    </row>
    <row r="265" s="2" customFormat="1">
      <c r="A265" s="35"/>
      <c r="B265" s="36"/>
      <c r="C265" s="37"/>
      <c r="D265" s="246" t="s">
        <v>143</v>
      </c>
      <c r="E265" s="37"/>
      <c r="F265" s="250" t="s">
        <v>364</v>
      </c>
      <c r="G265" s="37"/>
      <c r="H265" s="37"/>
      <c r="I265" s="151"/>
      <c r="J265" s="37"/>
      <c r="K265" s="37"/>
      <c r="L265" s="41"/>
      <c r="M265" s="248"/>
      <c r="N265" s="249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143</v>
      </c>
      <c r="AU265" s="14" t="s">
        <v>87</v>
      </c>
    </row>
    <row r="266" s="2" customFormat="1" ht="33" customHeight="1">
      <c r="A266" s="35"/>
      <c r="B266" s="36"/>
      <c r="C266" s="251" t="s">
        <v>365</v>
      </c>
      <c r="D266" s="251" t="s">
        <v>145</v>
      </c>
      <c r="E266" s="252" t="s">
        <v>366</v>
      </c>
      <c r="F266" s="253" t="s">
        <v>367</v>
      </c>
      <c r="G266" s="254" t="s">
        <v>139</v>
      </c>
      <c r="H266" s="255">
        <v>2</v>
      </c>
      <c r="I266" s="256"/>
      <c r="J266" s="257">
        <f>ROUND(I266*H266,2)</f>
        <v>0</v>
      </c>
      <c r="K266" s="253" t="s">
        <v>148</v>
      </c>
      <c r="L266" s="41"/>
      <c r="M266" s="258" t="s">
        <v>1</v>
      </c>
      <c r="N266" s="259" t="s">
        <v>45</v>
      </c>
      <c r="O266" s="88"/>
      <c r="P266" s="242">
        <f>O266*H266</f>
        <v>0</v>
      </c>
      <c r="Q266" s="242">
        <v>0</v>
      </c>
      <c r="R266" s="242">
        <f>Q266*H266</f>
        <v>0</v>
      </c>
      <c r="S266" s="242">
        <v>0</v>
      </c>
      <c r="T266" s="243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44" t="s">
        <v>87</v>
      </c>
      <c r="AT266" s="244" t="s">
        <v>145</v>
      </c>
      <c r="AU266" s="244" t="s">
        <v>87</v>
      </c>
      <c r="AY266" s="14" t="s">
        <v>136</v>
      </c>
      <c r="BE266" s="245">
        <f>IF(N266="základní",J266,0)</f>
        <v>0</v>
      </c>
      <c r="BF266" s="245">
        <f>IF(N266="snížená",J266,0)</f>
        <v>0</v>
      </c>
      <c r="BG266" s="245">
        <f>IF(N266="zákl. přenesená",J266,0)</f>
        <v>0</v>
      </c>
      <c r="BH266" s="245">
        <f>IF(N266="sníž. přenesená",J266,0)</f>
        <v>0</v>
      </c>
      <c r="BI266" s="245">
        <f>IF(N266="nulová",J266,0)</f>
        <v>0</v>
      </c>
      <c r="BJ266" s="14" t="s">
        <v>87</v>
      </c>
      <c r="BK266" s="245">
        <f>ROUND(I266*H266,2)</f>
        <v>0</v>
      </c>
      <c r="BL266" s="14" t="s">
        <v>87</v>
      </c>
      <c r="BM266" s="244" t="s">
        <v>368</v>
      </c>
    </row>
    <row r="267" s="2" customFormat="1">
      <c r="A267" s="35"/>
      <c r="B267" s="36"/>
      <c r="C267" s="37"/>
      <c r="D267" s="246" t="s">
        <v>142</v>
      </c>
      <c r="E267" s="37"/>
      <c r="F267" s="247" t="s">
        <v>369</v>
      </c>
      <c r="G267" s="37"/>
      <c r="H267" s="37"/>
      <c r="I267" s="151"/>
      <c r="J267" s="37"/>
      <c r="K267" s="37"/>
      <c r="L267" s="41"/>
      <c r="M267" s="248"/>
      <c r="N267" s="249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142</v>
      </c>
      <c r="AU267" s="14" t="s">
        <v>87</v>
      </c>
    </row>
    <row r="268" s="2" customFormat="1">
      <c r="A268" s="35"/>
      <c r="B268" s="36"/>
      <c r="C268" s="37"/>
      <c r="D268" s="246" t="s">
        <v>143</v>
      </c>
      <c r="E268" s="37"/>
      <c r="F268" s="250" t="s">
        <v>370</v>
      </c>
      <c r="G268" s="37"/>
      <c r="H268" s="37"/>
      <c r="I268" s="151"/>
      <c r="J268" s="37"/>
      <c r="K268" s="37"/>
      <c r="L268" s="41"/>
      <c r="M268" s="248"/>
      <c r="N268" s="249"/>
      <c r="O268" s="88"/>
      <c r="P268" s="88"/>
      <c r="Q268" s="88"/>
      <c r="R268" s="88"/>
      <c r="S268" s="88"/>
      <c r="T268" s="89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4" t="s">
        <v>143</v>
      </c>
      <c r="AU268" s="14" t="s">
        <v>87</v>
      </c>
    </row>
    <row r="269" s="2" customFormat="1" ht="33" customHeight="1">
      <c r="A269" s="35"/>
      <c r="B269" s="36"/>
      <c r="C269" s="232" t="s">
        <v>371</v>
      </c>
      <c r="D269" s="232" t="s">
        <v>133</v>
      </c>
      <c r="E269" s="233" t="s">
        <v>372</v>
      </c>
      <c r="F269" s="234" t="s">
        <v>373</v>
      </c>
      <c r="G269" s="235" t="s">
        <v>139</v>
      </c>
      <c r="H269" s="236">
        <v>3</v>
      </c>
      <c r="I269" s="237"/>
      <c r="J269" s="238">
        <f>ROUND(I269*H269,2)</f>
        <v>0</v>
      </c>
      <c r="K269" s="234" t="s">
        <v>148</v>
      </c>
      <c r="L269" s="239"/>
      <c r="M269" s="240" t="s">
        <v>1</v>
      </c>
      <c r="N269" s="241" t="s">
        <v>45</v>
      </c>
      <c r="O269" s="88"/>
      <c r="P269" s="242">
        <f>O269*H269</f>
        <v>0</v>
      </c>
      <c r="Q269" s="242">
        <v>0</v>
      </c>
      <c r="R269" s="242">
        <f>Q269*H269</f>
        <v>0</v>
      </c>
      <c r="S269" s="242">
        <v>0</v>
      </c>
      <c r="T269" s="243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44" t="s">
        <v>234</v>
      </c>
      <c r="AT269" s="244" t="s">
        <v>133</v>
      </c>
      <c r="AU269" s="244" t="s">
        <v>87</v>
      </c>
      <c r="AY269" s="14" t="s">
        <v>136</v>
      </c>
      <c r="BE269" s="245">
        <f>IF(N269="základní",J269,0)</f>
        <v>0</v>
      </c>
      <c r="BF269" s="245">
        <f>IF(N269="snížená",J269,0)</f>
        <v>0</v>
      </c>
      <c r="BG269" s="245">
        <f>IF(N269="zákl. přenesená",J269,0)</f>
        <v>0</v>
      </c>
      <c r="BH269" s="245">
        <f>IF(N269="sníž. přenesená",J269,0)</f>
        <v>0</v>
      </c>
      <c r="BI269" s="245">
        <f>IF(N269="nulová",J269,0)</f>
        <v>0</v>
      </c>
      <c r="BJ269" s="14" t="s">
        <v>87</v>
      </c>
      <c r="BK269" s="245">
        <f>ROUND(I269*H269,2)</f>
        <v>0</v>
      </c>
      <c r="BL269" s="14" t="s">
        <v>234</v>
      </c>
      <c r="BM269" s="244" t="s">
        <v>374</v>
      </c>
    </row>
    <row r="270" s="2" customFormat="1">
      <c r="A270" s="35"/>
      <c r="B270" s="36"/>
      <c r="C270" s="37"/>
      <c r="D270" s="246" t="s">
        <v>142</v>
      </c>
      <c r="E270" s="37"/>
      <c r="F270" s="247" t="s">
        <v>373</v>
      </c>
      <c r="G270" s="37"/>
      <c r="H270" s="37"/>
      <c r="I270" s="151"/>
      <c r="J270" s="37"/>
      <c r="K270" s="37"/>
      <c r="L270" s="41"/>
      <c r="M270" s="248"/>
      <c r="N270" s="249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142</v>
      </c>
      <c r="AU270" s="14" t="s">
        <v>87</v>
      </c>
    </row>
    <row r="271" s="2" customFormat="1">
      <c r="A271" s="35"/>
      <c r="B271" s="36"/>
      <c r="C271" s="37"/>
      <c r="D271" s="246" t="s">
        <v>143</v>
      </c>
      <c r="E271" s="37"/>
      <c r="F271" s="250" t="s">
        <v>375</v>
      </c>
      <c r="G271" s="37"/>
      <c r="H271" s="37"/>
      <c r="I271" s="151"/>
      <c r="J271" s="37"/>
      <c r="K271" s="37"/>
      <c r="L271" s="41"/>
      <c r="M271" s="248"/>
      <c r="N271" s="249"/>
      <c r="O271" s="88"/>
      <c r="P271" s="88"/>
      <c r="Q271" s="88"/>
      <c r="R271" s="88"/>
      <c r="S271" s="88"/>
      <c r="T271" s="89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4" t="s">
        <v>143</v>
      </c>
      <c r="AU271" s="14" t="s">
        <v>87</v>
      </c>
    </row>
    <row r="272" s="2" customFormat="1" ht="21.75" customHeight="1">
      <c r="A272" s="35"/>
      <c r="B272" s="36"/>
      <c r="C272" s="251" t="s">
        <v>376</v>
      </c>
      <c r="D272" s="251" t="s">
        <v>145</v>
      </c>
      <c r="E272" s="252" t="s">
        <v>377</v>
      </c>
      <c r="F272" s="253" t="s">
        <v>378</v>
      </c>
      <c r="G272" s="254" t="s">
        <v>139</v>
      </c>
      <c r="H272" s="255">
        <v>3</v>
      </c>
      <c r="I272" s="256"/>
      <c r="J272" s="257">
        <f>ROUND(I272*H272,2)</f>
        <v>0</v>
      </c>
      <c r="K272" s="253" t="s">
        <v>148</v>
      </c>
      <c r="L272" s="41"/>
      <c r="M272" s="258" t="s">
        <v>1</v>
      </c>
      <c r="N272" s="259" t="s">
        <v>45</v>
      </c>
      <c r="O272" s="88"/>
      <c r="P272" s="242">
        <f>O272*H272</f>
        <v>0</v>
      </c>
      <c r="Q272" s="242">
        <v>0</v>
      </c>
      <c r="R272" s="242">
        <f>Q272*H272</f>
        <v>0</v>
      </c>
      <c r="S272" s="242">
        <v>0</v>
      </c>
      <c r="T272" s="243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44" t="s">
        <v>87</v>
      </c>
      <c r="AT272" s="244" t="s">
        <v>145</v>
      </c>
      <c r="AU272" s="244" t="s">
        <v>87</v>
      </c>
      <c r="AY272" s="14" t="s">
        <v>136</v>
      </c>
      <c r="BE272" s="245">
        <f>IF(N272="základní",J272,0)</f>
        <v>0</v>
      </c>
      <c r="BF272" s="245">
        <f>IF(N272="snížená",J272,0)</f>
        <v>0</v>
      </c>
      <c r="BG272" s="245">
        <f>IF(N272="zákl. přenesená",J272,0)</f>
        <v>0</v>
      </c>
      <c r="BH272" s="245">
        <f>IF(N272="sníž. přenesená",J272,0)</f>
        <v>0</v>
      </c>
      <c r="BI272" s="245">
        <f>IF(N272="nulová",J272,0)</f>
        <v>0</v>
      </c>
      <c r="BJ272" s="14" t="s">
        <v>87</v>
      </c>
      <c r="BK272" s="245">
        <f>ROUND(I272*H272,2)</f>
        <v>0</v>
      </c>
      <c r="BL272" s="14" t="s">
        <v>87</v>
      </c>
      <c r="BM272" s="244" t="s">
        <v>379</v>
      </c>
    </row>
    <row r="273" s="2" customFormat="1">
      <c r="A273" s="35"/>
      <c r="B273" s="36"/>
      <c r="C273" s="37"/>
      <c r="D273" s="246" t="s">
        <v>142</v>
      </c>
      <c r="E273" s="37"/>
      <c r="F273" s="247" t="s">
        <v>380</v>
      </c>
      <c r="G273" s="37"/>
      <c r="H273" s="37"/>
      <c r="I273" s="151"/>
      <c r="J273" s="37"/>
      <c r="K273" s="37"/>
      <c r="L273" s="41"/>
      <c r="M273" s="248"/>
      <c r="N273" s="249"/>
      <c r="O273" s="88"/>
      <c r="P273" s="88"/>
      <c r="Q273" s="88"/>
      <c r="R273" s="88"/>
      <c r="S273" s="88"/>
      <c r="T273" s="89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T273" s="14" t="s">
        <v>142</v>
      </c>
      <c r="AU273" s="14" t="s">
        <v>87</v>
      </c>
    </row>
    <row r="274" s="2" customFormat="1">
      <c r="A274" s="35"/>
      <c r="B274" s="36"/>
      <c r="C274" s="37"/>
      <c r="D274" s="246" t="s">
        <v>143</v>
      </c>
      <c r="E274" s="37"/>
      <c r="F274" s="250" t="s">
        <v>381</v>
      </c>
      <c r="G274" s="37"/>
      <c r="H274" s="37"/>
      <c r="I274" s="151"/>
      <c r="J274" s="37"/>
      <c r="K274" s="37"/>
      <c r="L274" s="41"/>
      <c r="M274" s="248"/>
      <c r="N274" s="249"/>
      <c r="O274" s="88"/>
      <c r="P274" s="88"/>
      <c r="Q274" s="88"/>
      <c r="R274" s="88"/>
      <c r="S274" s="88"/>
      <c r="T274" s="89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143</v>
      </c>
      <c r="AU274" s="14" t="s">
        <v>87</v>
      </c>
    </row>
    <row r="275" s="2" customFormat="1" ht="21.75" customHeight="1">
      <c r="A275" s="35"/>
      <c r="B275" s="36"/>
      <c r="C275" s="232" t="s">
        <v>382</v>
      </c>
      <c r="D275" s="232" t="s">
        <v>133</v>
      </c>
      <c r="E275" s="233" t="s">
        <v>231</v>
      </c>
      <c r="F275" s="234" t="s">
        <v>232</v>
      </c>
      <c r="G275" s="235" t="s">
        <v>233</v>
      </c>
      <c r="H275" s="236">
        <v>50</v>
      </c>
      <c r="I275" s="237"/>
      <c r="J275" s="238">
        <f>ROUND(I275*H275,2)</f>
        <v>0</v>
      </c>
      <c r="K275" s="234" t="s">
        <v>148</v>
      </c>
      <c r="L275" s="239"/>
      <c r="M275" s="240" t="s">
        <v>1</v>
      </c>
      <c r="N275" s="241" t="s">
        <v>45</v>
      </c>
      <c r="O275" s="88"/>
      <c r="P275" s="242">
        <f>O275*H275</f>
        <v>0</v>
      </c>
      <c r="Q275" s="242">
        <v>0</v>
      </c>
      <c r="R275" s="242">
        <f>Q275*H275</f>
        <v>0</v>
      </c>
      <c r="S275" s="242">
        <v>0</v>
      </c>
      <c r="T275" s="243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44" t="s">
        <v>234</v>
      </c>
      <c r="AT275" s="244" t="s">
        <v>133</v>
      </c>
      <c r="AU275" s="244" t="s">
        <v>87</v>
      </c>
      <c r="AY275" s="14" t="s">
        <v>136</v>
      </c>
      <c r="BE275" s="245">
        <f>IF(N275="základní",J275,0)</f>
        <v>0</v>
      </c>
      <c r="BF275" s="245">
        <f>IF(N275="snížená",J275,0)</f>
        <v>0</v>
      </c>
      <c r="BG275" s="245">
        <f>IF(N275="zákl. přenesená",J275,0)</f>
        <v>0</v>
      </c>
      <c r="BH275" s="245">
        <f>IF(N275="sníž. přenesená",J275,0)</f>
        <v>0</v>
      </c>
      <c r="BI275" s="245">
        <f>IF(N275="nulová",J275,0)</f>
        <v>0</v>
      </c>
      <c r="BJ275" s="14" t="s">
        <v>87</v>
      </c>
      <c r="BK275" s="245">
        <f>ROUND(I275*H275,2)</f>
        <v>0</v>
      </c>
      <c r="BL275" s="14" t="s">
        <v>234</v>
      </c>
      <c r="BM275" s="244" t="s">
        <v>383</v>
      </c>
    </row>
    <row r="276" s="2" customFormat="1">
      <c r="A276" s="35"/>
      <c r="B276" s="36"/>
      <c r="C276" s="37"/>
      <c r="D276" s="246" t="s">
        <v>142</v>
      </c>
      <c r="E276" s="37"/>
      <c r="F276" s="247" t="s">
        <v>236</v>
      </c>
      <c r="G276" s="37"/>
      <c r="H276" s="37"/>
      <c r="I276" s="151"/>
      <c r="J276" s="37"/>
      <c r="K276" s="37"/>
      <c r="L276" s="41"/>
      <c r="M276" s="248"/>
      <c r="N276" s="249"/>
      <c r="O276" s="88"/>
      <c r="P276" s="88"/>
      <c r="Q276" s="88"/>
      <c r="R276" s="88"/>
      <c r="S276" s="88"/>
      <c r="T276" s="8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142</v>
      </c>
      <c r="AU276" s="14" t="s">
        <v>87</v>
      </c>
    </row>
    <row r="277" s="2" customFormat="1">
      <c r="A277" s="35"/>
      <c r="B277" s="36"/>
      <c r="C277" s="37"/>
      <c r="D277" s="246" t="s">
        <v>143</v>
      </c>
      <c r="E277" s="37"/>
      <c r="F277" s="250" t="s">
        <v>384</v>
      </c>
      <c r="G277" s="37"/>
      <c r="H277" s="37"/>
      <c r="I277" s="151"/>
      <c r="J277" s="37"/>
      <c r="K277" s="37"/>
      <c r="L277" s="41"/>
      <c r="M277" s="248"/>
      <c r="N277" s="249"/>
      <c r="O277" s="88"/>
      <c r="P277" s="88"/>
      <c r="Q277" s="88"/>
      <c r="R277" s="88"/>
      <c r="S277" s="88"/>
      <c r="T277" s="89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4" t="s">
        <v>143</v>
      </c>
      <c r="AU277" s="14" t="s">
        <v>87</v>
      </c>
    </row>
    <row r="278" s="2" customFormat="1" ht="21.75" customHeight="1">
      <c r="A278" s="35"/>
      <c r="B278" s="36"/>
      <c r="C278" s="251" t="s">
        <v>385</v>
      </c>
      <c r="D278" s="251" t="s">
        <v>145</v>
      </c>
      <c r="E278" s="252" t="s">
        <v>242</v>
      </c>
      <c r="F278" s="253" t="s">
        <v>243</v>
      </c>
      <c r="G278" s="254" t="s">
        <v>233</v>
      </c>
      <c r="H278" s="255">
        <v>50</v>
      </c>
      <c r="I278" s="256"/>
      <c r="J278" s="257">
        <f>ROUND(I278*H278,2)</f>
        <v>0</v>
      </c>
      <c r="K278" s="253" t="s">
        <v>148</v>
      </c>
      <c r="L278" s="41"/>
      <c r="M278" s="258" t="s">
        <v>1</v>
      </c>
      <c r="N278" s="259" t="s">
        <v>45</v>
      </c>
      <c r="O278" s="88"/>
      <c r="P278" s="242">
        <f>O278*H278</f>
        <v>0</v>
      </c>
      <c r="Q278" s="242">
        <v>0</v>
      </c>
      <c r="R278" s="242">
        <f>Q278*H278</f>
        <v>0</v>
      </c>
      <c r="S278" s="242">
        <v>0</v>
      </c>
      <c r="T278" s="243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44" t="s">
        <v>87</v>
      </c>
      <c r="AT278" s="244" t="s">
        <v>145</v>
      </c>
      <c r="AU278" s="244" t="s">
        <v>87</v>
      </c>
      <c r="AY278" s="14" t="s">
        <v>136</v>
      </c>
      <c r="BE278" s="245">
        <f>IF(N278="základní",J278,0)</f>
        <v>0</v>
      </c>
      <c r="BF278" s="245">
        <f>IF(N278="snížená",J278,0)</f>
        <v>0</v>
      </c>
      <c r="BG278" s="245">
        <f>IF(N278="zákl. přenesená",J278,0)</f>
        <v>0</v>
      </c>
      <c r="BH278" s="245">
        <f>IF(N278="sníž. přenesená",J278,0)</f>
        <v>0</v>
      </c>
      <c r="BI278" s="245">
        <f>IF(N278="nulová",J278,0)</f>
        <v>0</v>
      </c>
      <c r="BJ278" s="14" t="s">
        <v>87</v>
      </c>
      <c r="BK278" s="245">
        <f>ROUND(I278*H278,2)</f>
        <v>0</v>
      </c>
      <c r="BL278" s="14" t="s">
        <v>87</v>
      </c>
      <c r="BM278" s="244" t="s">
        <v>386</v>
      </c>
    </row>
    <row r="279" s="2" customFormat="1">
      <c r="A279" s="35"/>
      <c r="B279" s="36"/>
      <c r="C279" s="37"/>
      <c r="D279" s="246" t="s">
        <v>142</v>
      </c>
      <c r="E279" s="37"/>
      <c r="F279" s="247" t="s">
        <v>243</v>
      </c>
      <c r="G279" s="37"/>
      <c r="H279" s="37"/>
      <c r="I279" s="151"/>
      <c r="J279" s="37"/>
      <c r="K279" s="37"/>
      <c r="L279" s="41"/>
      <c r="M279" s="248"/>
      <c r="N279" s="249"/>
      <c r="O279" s="88"/>
      <c r="P279" s="88"/>
      <c r="Q279" s="88"/>
      <c r="R279" s="88"/>
      <c r="S279" s="88"/>
      <c r="T279" s="89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4" t="s">
        <v>142</v>
      </c>
      <c r="AU279" s="14" t="s">
        <v>87</v>
      </c>
    </row>
    <row r="280" s="2" customFormat="1">
      <c r="A280" s="35"/>
      <c r="B280" s="36"/>
      <c r="C280" s="37"/>
      <c r="D280" s="246" t="s">
        <v>143</v>
      </c>
      <c r="E280" s="37"/>
      <c r="F280" s="250" t="s">
        <v>387</v>
      </c>
      <c r="G280" s="37"/>
      <c r="H280" s="37"/>
      <c r="I280" s="151"/>
      <c r="J280" s="37"/>
      <c r="K280" s="37"/>
      <c r="L280" s="41"/>
      <c r="M280" s="248"/>
      <c r="N280" s="249"/>
      <c r="O280" s="88"/>
      <c r="P280" s="88"/>
      <c r="Q280" s="88"/>
      <c r="R280" s="88"/>
      <c r="S280" s="88"/>
      <c r="T280" s="89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4" t="s">
        <v>143</v>
      </c>
      <c r="AU280" s="14" t="s">
        <v>87</v>
      </c>
    </row>
    <row r="281" s="2" customFormat="1" ht="21.75" customHeight="1">
      <c r="A281" s="35"/>
      <c r="B281" s="36"/>
      <c r="C281" s="232" t="s">
        <v>388</v>
      </c>
      <c r="D281" s="232" t="s">
        <v>133</v>
      </c>
      <c r="E281" s="233" t="s">
        <v>389</v>
      </c>
      <c r="F281" s="234" t="s">
        <v>390</v>
      </c>
      <c r="G281" s="235" t="s">
        <v>139</v>
      </c>
      <c r="H281" s="236">
        <v>2</v>
      </c>
      <c r="I281" s="237"/>
      <c r="J281" s="238">
        <f>ROUND(I281*H281,2)</f>
        <v>0</v>
      </c>
      <c r="K281" s="234" t="s">
        <v>148</v>
      </c>
      <c r="L281" s="239"/>
      <c r="M281" s="240" t="s">
        <v>1</v>
      </c>
      <c r="N281" s="241" t="s">
        <v>45</v>
      </c>
      <c r="O281" s="88"/>
      <c r="P281" s="242">
        <f>O281*H281</f>
        <v>0</v>
      </c>
      <c r="Q281" s="242">
        <v>0</v>
      </c>
      <c r="R281" s="242">
        <f>Q281*H281</f>
        <v>0</v>
      </c>
      <c r="S281" s="242">
        <v>0</v>
      </c>
      <c r="T281" s="243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44" t="s">
        <v>234</v>
      </c>
      <c r="AT281" s="244" t="s">
        <v>133</v>
      </c>
      <c r="AU281" s="244" t="s">
        <v>87</v>
      </c>
      <c r="AY281" s="14" t="s">
        <v>136</v>
      </c>
      <c r="BE281" s="245">
        <f>IF(N281="základní",J281,0)</f>
        <v>0</v>
      </c>
      <c r="BF281" s="245">
        <f>IF(N281="snížená",J281,0)</f>
        <v>0</v>
      </c>
      <c r="BG281" s="245">
        <f>IF(N281="zákl. přenesená",J281,0)</f>
        <v>0</v>
      </c>
      <c r="BH281" s="245">
        <f>IF(N281="sníž. přenesená",J281,0)</f>
        <v>0</v>
      </c>
      <c r="BI281" s="245">
        <f>IF(N281="nulová",J281,0)</f>
        <v>0</v>
      </c>
      <c r="BJ281" s="14" t="s">
        <v>87</v>
      </c>
      <c r="BK281" s="245">
        <f>ROUND(I281*H281,2)</f>
        <v>0</v>
      </c>
      <c r="BL281" s="14" t="s">
        <v>234</v>
      </c>
      <c r="BM281" s="244" t="s">
        <v>391</v>
      </c>
    </row>
    <row r="282" s="2" customFormat="1">
      <c r="A282" s="35"/>
      <c r="B282" s="36"/>
      <c r="C282" s="37"/>
      <c r="D282" s="246" t="s">
        <v>142</v>
      </c>
      <c r="E282" s="37"/>
      <c r="F282" s="247" t="s">
        <v>390</v>
      </c>
      <c r="G282" s="37"/>
      <c r="H282" s="37"/>
      <c r="I282" s="151"/>
      <c r="J282" s="37"/>
      <c r="K282" s="37"/>
      <c r="L282" s="41"/>
      <c r="M282" s="248"/>
      <c r="N282" s="249"/>
      <c r="O282" s="88"/>
      <c r="P282" s="88"/>
      <c r="Q282" s="88"/>
      <c r="R282" s="88"/>
      <c r="S282" s="88"/>
      <c r="T282" s="89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4" t="s">
        <v>142</v>
      </c>
      <c r="AU282" s="14" t="s">
        <v>87</v>
      </c>
    </row>
    <row r="283" s="2" customFormat="1">
      <c r="A283" s="35"/>
      <c r="B283" s="36"/>
      <c r="C283" s="37"/>
      <c r="D283" s="246" t="s">
        <v>143</v>
      </c>
      <c r="E283" s="37"/>
      <c r="F283" s="250" t="s">
        <v>392</v>
      </c>
      <c r="G283" s="37"/>
      <c r="H283" s="37"/>
      <c r="I283" s="151"/>
      <c r="J283" s="37"/>
      <c r="K283" s="37"/>
      <c r="L283" s="41"/>
      <c r="M283" s="248"/>
      <c r="N283" s="249"/>
      <c r="O283" s="88"/>
      <c r="P283" s="88"/>
      <c r="Q283" s="88"/>
      <c r="R283" s="88"/>
      <c r="S283" s="88"/>
      <c r="T283" s="89"/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T283" s="14" t="s">
        <v>143</v>
      </c>
      <c r="AU283" s="14" t="s">
        <v>87</v>
      </c>
    </row>
    <row r="284" s="2" customFormat="1" ht="33" customHeight="1">
      <c r="A284" s="35"/>
      <c r="B284" s="36"/>
      <c r="C284" s="251" t="s">
        <v>393</v>
      </c>
      <c r="D284" s="251" t="s">
        <v>145</v>
      </c>
      <c r="E284" s="252" t="s">
        <v>394</v>
      </c>
      <c r="F284" s="253" t="s">
        <v>395</v>
      </c>
      <c r="G284" s="254" t="s">
        <v>139</v>
      </c>
      <c r="H284" s="255">
        <v>2</v>
      </c>
      <c r="I284" s="256"/>
      <c r="J284" s="257">
        <f>ROUND(I284*H284,2)</f>
        <v>0</v>
      </c>
      <c r="K284" s="253" t="s">
        <v>148</v>
      </c>
      <c r="L284" s="41"/>
      <c r="M284" s="258" t="s">
        <v>1</v>
      </c>
      <c r="N284" s="259" t="s">
        <v>45</v>
      </c>
      <c r="O284" s="88"/>
      <c r="P284" s="242">
        <f>O284*H284</f>
        <v>0</v>
      </c>
      <c r="Q284" s="242">
        <v>0</v>
      </c>
      <c r="R284" s="242">
        <f>Q284*H284</f>
        <v>0</v>
      </c>
      <c r="S284" s="242">
        <v>0</v>
      </c>
      <c r="T284" s="243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44" t="s">
        <v>87</v>
      </c>
      <c r="AT284" s="244" t="s">
        <v>145</v>
      </c>
      <c r="AU284" s="244" t="s">
        <v>87</v>
      </c>
      <c r="AY284" s="14" t="s">
        <v>136</v>
      </c>
      <c r="BE284" s="245">
        <f>IF(N284="základní",J284,0)</f>
        <v>0</v>
      </c>
      <c r="BF284" s="245">
        <f>IF(N284="snížená",J284,0)</f>
        <v>0</v>
      </c>
      <c r="BG284" s="245">
        <f>IF(N284="zákl. přenesená",J284,0)</f>
        <v>0</v>
      </c>
      <c r="BH284" s="245">
        <f>IF(N284="sníž. přenesená",J284,0)</f>
        <v>0</v>
      </c>
      <c r="BI284" s="245">
        <f>IF(N284="nulová",J284,0)</f>
        <v>0</v>
      </c>
      <c r="BJ284" s="14" t="s">
        <v>87</v>
      </c>
      <c r="BK284" s="245">
        <f>ROUND(I284*H284,2)</f>
        <v>0</v>
      </c>
      <c r="BL284" s="14" t="s">
        <v>87</v>
      </c>
      <c r="BM284" s="244" t="s">
        <v>396</v>
      </c>
    </row>
    <row r="285" s="2" customFormat="1">
      <c r="A285" s="35"/>
      <c r="B285" s="36"/>
      <c r="C285" s="37"/>
      <c r="D285" s="246" t="s">
        <v>142</v>
      </c>
      <c r="E285" s="37"/>
      <c r="F285" s="247" t="s">
        <v>397</v>
      </c>
      <c r="G285" s="37"/>
      <c r="H285" s="37"/>
      <c r="I285" s="151"/>
      <c r="J285" s="37"/>
      <c r="K285" s="37"/>
      <c r="L285" s="41"/>
      <c r="M285" s="248"/>
      <c r="N285" s="249"/>
      <c r="O285" s="88"/>
      <c r="P285" s="88"/>
      <c r="Q285" s="88"/>
      <c r="R285" s="88"/>
      <c r="S285" s="88"/>
      <c r="T285" s="89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4" t="s">
        <v>142</v>
      </c>
      <c r="AU285" s="14" t="s">
        <v>87</v>
      </c>
    </row>
    <row r="286" s="2" customFormat="1">
      <c r="A286" s="35"/>
      <c r="B286" s="36"/>
      <c r="C286" s="37"/>
      <c r="D286" s="246" t="s">
        <v>143</v>
      </c>
      <c r="E286" s="37"/>
      <c r="F286" s="250" t="s">
        <v>398</v>
      </c>
      <c r="G286" s="37"/>
      <c r="H286" s="37"/>
      <c r="I286" s="151"/>
      <c r="J286" s="37"/>
      <c r="K286" s="37"/>
      <c r="L286" s="41"/>
      <c r="M286" s="248"/>
      <c r="N286" s="249"/>
      <c r="O286" s="88"/>
      <c r="P286" s="88"/>
      <c r="Q286" s="88"/>
      <c r="R286" s="88"/>
      <c r="S286" s="88"/>
      <c r="T286" s="89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4" t="s">
        <v>143</v>
      </c>
      <c r="AU286" s="14" t="s">
        <v>87</v>
      </c>
    </row>
    <row r="287" s="2" customFormat="1" ht="33" customHeight="1">
      <c r="A287" s="35"/>
      <c r="B287" s="36"/>
      <c r="C287" s="232" t="s">
        <v>399</v>
      </c>
      <c r="D287" s="232" t="s">
        <v>133</v>
      </c>
      <c r="E287" s="233" t="s">
        <v>340</v>
      </c>
      <c r="F287" s="234" t="s">
        <v>341</v>
      </c>
      <c r="G287" s="235" t="s">
        <v>139</v>
      </c>
      <c r="H287" s="236">
        <v>12</v>
      </c>
      <c r="I287" s="237"/>
      <c r="J287" s="238">
        <f>ROUND(I287*H287,2)</f>
        <v>0</v>
      </c>
      <c r="K287" s="234" t="s">
        <v>140</v>
      </c>
      <c r="L287" s="239"/>
      <c r="M287" s="240" t="s">
        <v>1</v>
      </c>
      <c r="N287" s="241" t="s">
        <v>45</v>
      </c>
      <c r="O287" s="88"/>
      <c r="P287" s="242">
        <f>O287*H287</f>
        <v>0</v>
      </c>
      <c r="Q287" s="242">
        <v>0</v>
      </c>
      <c r="R287" s="242">
        <f>Q287*H287</f>
        <v>0</v>
      </c>
      <c r="S287" s="242">
        <v>0</v>
      </c>
      <c r="T287" s="243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44" t="s">
        <v>234</v>
      </c>
      <c r="AT287" s="244" t="s">
        <v>133</v>
      </c>
      <c r="AU287" s="244" t="s">
        <v>87</v>
      </c>
      <c r="AY287" s="14" t="s">
        <v>136</v>
      </c>
      <c r="BE287" s="245">
        <f>IF(N287="základní",J287,0)</f>
        <v>0</v>
      </c>
      <c r="BF287" s="245">
        <f>IF(N287="snížená",J287,0)</f>
        <v>0</v>
      </c>
      <c r="BG287" s="245">
        <f>IF(N287="zákl. přenesená",J287,0)</f>
        <v>0</v>
      </c>
      <c r="BH287" s="245">
        <f>IF(N287="sníž. přenesená",J287,0)</f>
        <v>0</v>
      </c>
      <c r="BI287" s="245">
        <f>IF(N287="nulová",J287,0)</f>
        <v>0</v>
      </c>
      <c r="BJ287" s="14" t="s">
        <v>87</v>
      </c>
      <c r="BK287" s="245">
        <f>ROUND(I287*H287,2)</f>
        <v>0</v>
      </c>
      <c r="BL287" s="14" t="s">
        <v>234</v>
      </c>
      <c r="BM287" s="244" t="s">
        <v>400</v>
      </c>
    </row>
    <row r="288" s="2" customFormat="1">
      <c r="A288" s="35"/>
      <c r="B288" s="36"/>
      <c r="C288" s="37"/>
      <c r="D288" s="246" t="s">
        <v>142</v>
      </c>
      <c r="E288" s="37"/>
      <c r="F288" s="247" t="s">
        <v>341</v>
      </c>
      <c r="G288" s="37"/>
      <c r="H288" s="37"/>
      <c r="I288" s="151"/>
      <c r="J288" s="37"/>
      <c r="K288" s="37"/>
      <c r="L288" s="41"/>
      <c r="M288" s="248"/>
      <c r="N288" s="249"/>
      <c r="O288" s="88"/>
      <c r="P288" s="88"/>
      <c r="Q288" s="88"/>
      <c r="R288" s="88"/>
      <c r="S288" s="88"/>
      <c r="T288" s="89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T288" s="14" t="s">
        <v>142</v>
      </c>
      <c r="AU288" s="14" t="s">
        <v>87</v>
      </c>
    </row>
    <row r="289" s="2" customFormat="1">
      <c r="A289" s="35"/>
      <c r="B289" s="36"/>
      <c r="C289" s="37"/>
      <c r="D289" s="246" t="s">
        <v>143</v>
      </c>
      <c r="E289" s="37"/>
      <c r="F289" s="250" t="s">
        <v>401</v>
      </c>
      <c r="G289" s="37"/>
      <c r="H289" s="37"/>
      <c r="I289" s="151"/>
      <c r="J289" s="37"/>
      <c r="K289" s="37"/>
      <c r="L289" s="41"/>
      <c r="M289" s="248"/>
      <c r="N289" s="249"/>
      <c r="O289" s="88"/>
      <c r="P289" s="88"/>
      <c r="Q289" s="88"/>
      <c r="R289" s="88"/>
      <c r="S289" s="88"/>
      <c r="T289" s="89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4" t="s">
        <v>143</v>
      </c>
      <c r="AU289" s="14" t="s">
        <v>87</v>
      </c>
    </row>
    <row r="290" s="2" customFormat="1" ht="21.75" customHeight="1">
      <c r="A290" s="35"/>
      <c r="B290" s="36"/>
      <c r="C290" s="251" t="s">
        <v>402</v>
      </c>
      <c r="D290" s="251" t="s">
        <v>145</v>
      </c>
      <c r="E290" s="252" t="s">
        <v>345</v>
      </c>
      <c r="F290" s="253" t="s">
        <v>346</v>
      </c>
      <c r="G290" s="254" t="s">
        <v>139</v>
      </c>
      <c r="H290" s="255">
        <v>12</v>
      </c>
      <c r="I290" s="256"/>
      <c r="J290" s="257">
        <f>ROUND(I290*H290,2)</f>
        <v>0</v>
      </c>
      <c r="K290" s="253" t="s">
        <v>148</v>
      </c>
      <c r="L290" s="41"/>
      <c r="M290" s="258" t="s">
        <v>1</v>
      </c>
      <c r="N290" s="259" t="s">
        <v>45</v>
      </c>
      <c r="O290" s="88"/>
      <c r="P290" s="242">
        <f>O290*H290</f>
        <v>0</v>
      </c>
      <c r="Q290" s="242">
        <v>0</v>
      </c>
      <c r="R290" s="242">
        <f>Q290*H290</f>
        <v>0</v>
      </c>
      <c r="S290" s="242">
        <v>0</v>
      </c>
      <c r="T290" s="243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44" t="s">
        <v>347</v>
      </c>
      <c r="AT290" s="244" t="s">
        <v>145</v>
      </c>
      <c r="AU290" s="244" t="s">
        <v>87</v>
      </c>
      <c r="AY290" s="14" t="s">
        <v>136</v>
      </c>
      <c r="BE290" s="245">
        <f>IF(N290="základní",J290,0)</f>
        <v>0</v>
      </c>
      <c r="BF290" s="245">
        <f>IF(N290="snížená",J290,0)</f>
        <v>0</v>
      </c>
      <c r="BG290" s="245">
        <f>IF(N290="zákl. přenesená",J290,0)</f>
        <v>0</v>
      </c>
      <c r="BH290" s="245">
        <f>IF(N290="sníž. přenesená",J290,0)</f>
        <v>0</v>
      </c>
      <c r="BI290" s="245">
        <f>IF(N290="nulová",J290,0)</f>
        <v>0</v>
      </c>
      <c r="BJ290" s="14" t="s">
        <v>87</v>
      </c>
      <c r="BK290" s="245">
        <f>ROUND(I290*H290,2)</f>
        <v>0</v>
      </c>
      <c r="BL290" s="14" t="s">
        <v>347</v>
      </c>
      <c r="BM290" s="244" t="s">
        <v>403</v>
      </c>
    </row>
    <row r="291" s="2" customFormat="1">
      <c r="A291" s="35"/>
      <c r="B291" s="36"/>
      <c r="C291" s="37"/>
      <c r="D291" s="246" t="s">
        <v>142</v>
      </c>
      <c r="E291" s="37"/>
      <c r="F291" s="247" t="s">
        <v>346</v>
      </c>
      <c r="G291" s="37"/>
      <c r="H291" s="37"/>
      <c r="I291" s="151"/>
      <c r="J291" s="37"/>
      <c r="K291" s="37"/>
      <c r="L291" s="41"/>
      <c r="M291" s="248"/>
      <c r="N291" s="249"/>
      <c r="O291" s="88"/>
      <c r="P291" s="88"/>
      <c r="Q291" s="88"/>
      <c r="R291" s="88"/>
      <c r="S291" s="88"/>
      <c r="T291" s="89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4" t="s">
        <v>142</v>
      </c>
      <c r="AU291" s="14" t="s">
        <v>87</v>
      </c>
    </row>
    <row r="292" s="2" customFormat="1">
      <c r="A292" s="35"/>
      <c r="B292" s="36"/>
      <c r="C292" s="37"/>
      <c r="D292" s="246" t="s">
        <v>143</v>
      </c>
      <c r="E292" s="37"/>
      <c r="F292" s="250" t="s">
        <v>404</v>
      </c>
      <c r="G292" s="37"/>
      <c r="H292" s="37"/>
      <c r="I292" s="151"/>
      <c r="J292" s="37"/>
      <c r="K292" s="37"/>
      <c r="L292" s="41"/>
      <c r="M292" s="248"/>
      <c r="N292" s="249"/>
      <c r="O292" s="88"/>
      <c r="P292" s="88"/>
      <c r="Q292" s="88"/>
      <c r="R292" s="88"/>
      <c r="S292" s="88"/>
      <c r="T292" s="89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4" t="s">
        <v>143</v>
      </c>
      <c r="AU292" s="14" t="s">
        <v>87</v>
      </c>
    </row>
    <row r="293" s="2" customFormat="1" ht="33" customHeight="1">
      <c r="A293" s="35"/>
      <c r="B293" s="36"/>
      <c r="C293" s="232" t="s">
        <v>405</v>
      </c>
      <c r="D293" s="232" t="s">
        <v>133</v>
      </c>
      <c r="E293" s="233" t="s">
        <v>406</v>
      </c>
      <c r="F293" s="234" t="s">
        <v>407</v>
      </c>
      <c r="G293" s="235" t="s">
        <v>139</v>
      </c>
      <c r="H293" s="236">
        <v>6</v>
      </c>
      <c r="I293" s="237"/>
      <c r="J293" s="238">
        <f>ROUND(I293*H293,2)</f>
        <v>0</v>
      </c>
      <c r="K293" s="234" t="s">
        <v>140</v>
      </c>
      <c r="L293" s="239"/>
      <c r="M293" s="240" t="s">
        <v>1</v>
      </c>
      <c r="N293" s="241" t="s">
        <v>45</v>
      </c>
      <c r="O293" s="88"/>
      <c r="P293" s="242">
        <f>O293*H293</f>
        <v>0</v>
      </c>
      <c r="Q293" s="242">
        <v>0</v>
      </c>
      <c r="R293" s="242">
        <f>Q293*H293</f>
        <v>0</v>
      </c>
      <c r="S293" s="242">
        <v>0</v>
      </c>
      <c r="T293" s="243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44" t="s">
        <v>234</v>
      </c>
      <c r="AT293" s="244" t="s">
        <v>133</v>
      </c>
      <c r="AU293" s="244" t="s">
        <v>87</v>
      </c>
      <c r="AY293" s="14" t="s">
        <v>136</v>
      </c>
      <c r="BE293" s="245">
        <f>IF(N293="základní",J293,0)</f>
        <v>0</v>
      </c>
      <c r="BF293" s="245">
        <f>IF(N293="snížená",J293,0)</f>
        <v>0</v>
      </c>
      <c r="BG293" s="245">
        <f>IF(N293="zákl. přenesená",J293,0)</f>
        <v>0</v>
      </c>
      <c r="BH293" s="245">
        <f>IF(N293="sníž. přenesená",J293,0)</f>
        <v>0</v>
      </c>
      <c r="BI293" s="245">
        <f>IF(N293="nulová",J293,0)</f>
        <v>0</v>
      </c>
      <c r="BJ293" s="14" t="s">
        <v>87</v>
      </c>
      <c r="BK293" s="245">
        <f>ROUND(I293*H293,2)</f>
        <v>0</v>
      </c>
      <c r="BL293" s="14" t="s">
        <v>234</v>
      </c>
      <c r="BM293" s="244" t="s">
        <v>408</v>
      </c>
    </row>
    <row r="294" s="2" customFormat="1">
      <c r="A294" s="35"/>
      <c r="B294" s="36"/>
      <c r="C294" s="37"/>
      <c r="D294" s="246" t="s">
        <v>142</v>
      </c>
      <c r="E294" s="37"/>
      <c r="F294" s="247" t="s">
        <v>407</v>
      </c>
      <c r="G294" s="37"/>
      <c r="H294" s="37"/>
      <c r="I294" s="151"/>
      <c r="J294" s="37"/>
      <c r="K294" s="37"/>
      <c r="L294" s="41"/>
      <c r="M294" s="248"/>
      <c r="N294" s="249"/>
      <c r="O294" s="88"/>
      <c r="P294" s="88"/>
      <c r="Q294" s="88"/>
      <c r="R294" s="88"/>
      <c r="S294" s="88"/>
      <c r="T294" s="89"/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T294" s="14" t="s">
        <v>142</v>
      </c>
      <c r="AU294" s="14" t="s">
        <v>87</v>
      </c>
    </row>
    <row r="295" s="2" customFormat="1">
      <c r="A295" s="35"/>
      <c r="B295" s="36"/>
      <c r="C295" s="37"/>
      <c r="D295" s="246" t="s">
        <v>143</v>
      </c>
      <c r="E295" s="37"/>
      <c r="F295" s="250" t="s">
        <v>409</v>
      </c>
      <c r="G295" s="37"/>
      <c r="H295" s="37"/>
      <c r="I295" s="151"/>
      <c r="J295" s="37"/>
      <c r="K295" s="37"/>
      <c r="L295" s="41"/>
      <c r="M295" s="248"/>
      <c r="N295" s="249"/>
      <c r="O295" s="88"/>
      <c r="P295" s="88"/>
      <c r="Q295" s="88"/>
      <c r="R295" s="88"/>
      <c r="S295" s="88"/>
      <c r="T295" s="89"/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T295" s="14" t="s">
        <v>143</v>
      </c>
      <c r="AU295" s="14" t="s">
        <v>87</v>
      </c>
    </row>
    <row r="296" s="2" customFormat="1" ht="21.75" customHeight="1">
      <c r="A296" s="35"/>
      <c r="B296" s="36"/>
      <c r="C296" s="251" t="s">
        <v>410</v>
      </c>
      <c r="D296" s="251" t="s">
        <v>145</v>
      </c>
      <c r="E296" s="252" t="s">
        <v>209</v>
      </c>
      <c r="F296" s="253" t="s">
        <v>210</v>
      </c>
      <c r="G296" s="254" t="s">
        <v>139</v>
      </c>
      <c r="H296" s="255">
        <v>6</v>
      </c>
      <c r="I296" s="256"/>
      <c r="J296" s="257">
        <f>ROUND(I296*H296,2)</f>
        <v>0</v>
      </c>
      <c r="K296" s="253" t="s">
        <v>148</v>
      </c>
      <c r="L296" s="41"/>
      <c r="M296" s="258" t="s">
        <v>1</v>
      </c>
      <c r="N296" s="259" t="s">
        <v>45</v>
      </c>
      <c r="O296" s="88"/>
      <c r="P296" s="242">
        <f>O296*H296</f>
        <v>0</v>
      </c>
      <c r="Q296" s="242">
        <v>0</v>
      </c>
      <c r="R296" s="242">
        <f>Q296*H296</f>
        <v>0</v>
      </c>
      <c r="S296" s="242">
        <v>0</v>
      </c>
      <c r="T296" s="243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44" t="s">
        <v>87</v>
      </c>
      <c r="AT296" s="244" t="s">
        <v>145</v>
      </c>
      <c r="AU296" s="244" t="s">
        <v>87</v>
      </c>
      <c r="AY296" s="14" t="s">
        <v>136</v>
      </c>
      <c r="BE296" s="245">
        <f>IF(N296="základní",J296,0)</f>
        <v>0</v>
      </c>
      <c r="BF296" s="245">
        <f>IF(N296="snížená",J296,0)</f>
        <v>0</v>
      </c>
      <c r="BG296" s="245">
        <f>IF(N296="zákl. přenesená",J296,0)</f>
        <v>0</v>
      </c>
      <c r="BH296" s="245">
        <f>IF(N296="sníž. přenesená",J296,0)</f>
        <v>0</v>
      </c>
      <c r="BI296" s="245">
        <f>IF(N296="nulová",J296,0)</f>
        <v>0</v>
      </c>
      <c r="BJ296" s="14" t="s">
        <v>87</v>
      </c>
      <c r="BK296" s="245">
        <f>ROUND(I296*H296,2)</f>
        <v>0</v>
      </c>
      <c r="BL296" s="14" t="s">
        <v>87</v>
      </c>
      <c r="BM296" s="244" t="s">
        <v>411</v>
      </c>
    </row>
    <row r="297" s="2" customFormat="1">
      <c r="A297" s="35"/>
      <c r="B297" s="36"/>
      <c r="C297" s="37"/>
      <c r="D297" s="246" t="s">
        <v>142</v>
      </c>
      <c r="E297" s="37"/>
      <c r="F297" s="247" t="s">
        <v>210</v>
      </c>
      <c r="G297" s="37"/>
      <c r="H297" s="37"/>
      <c r="I297" s="151"/>
      <c r="J297" s="37"/>
      <c r="K297" s="37"/>
      <c r="L297" s="41"/>
      <c r="M297" s="248"/>
      <c r="N297" s="249"/>
      <c r="O297" s="88"/>
      <c r="P297" s="88"/>
      <c r="Q297" s="88"/>
      <c r="R297" s="88"/>
      <c r="S297" s="88"/>
      <c r="T297" s="89"/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T297" s="14" t="s">
        <v>142</v>
      </c>
      <c r="AU297" s="14" t="s">
        <v>87</v>
      </c>
    </row>
    <row r="298" s="2" customFormat="1">
      <c r="A298" s="35"/>
      <c r="B298" s="36"/>
      <c r="C298" s="37"/>
      <c r="D298" s="246" t="s">
        <v>143</v>
      </c>
      <c r="E298" s="37"/>
      <c r="F298" s="250" t="s">
        <v>409</v>
      </c>
      <c r="G298" s="37"/>
      <c r="H298" s="37"/>
      <c r="I298" s="151"/>
      <c r="J298" s="37"/>
      <c r="K298" s="37"/>
      <c r="L298" s="41"/>
      <c r="M298" s="248"/>
      <c r="N298" s="249"/>
      <c r="O298" s="88"/>
      <c r="P298" s="88"/>
      <c r="Q298" s="88"/>
      <c r="R298" s="88"/>
      <c r="S298" s="88"/>
      <c r="T298" s="89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4" t="s">
        <v>143</v>
      </c>
      <c r="AU298" s="14" t="s">
        <v>87</v>
      </c>
    </row>
    <row r="299" s="2" customFormat="1" ht="33" customHeight="1">
      <c r="A299" s="35"/>
      <c r="B299" s="36"/>
      <c r="C299" s="232" t="s">
        <v>412</v>
      </c>
      <c r="D299" s="232" t="s">
        <v>133</v>
      </c>
      <c r="E299" s="233" t="s">
        <v>413</v>
      </c>
      <c r="F299" s="234" t="s">
        <v>414</v>
      </c>
      <c r="G299" s="235" t="s">
        <v>187</v>
      </c>
      <c r="H299" s="236">
        <v>3.6000000000000001</v>
      </c>
      <c r="I299" s="237"/>
      <c r="J299" s="238">
        <f>ROUND(I299*H299,2)</f>
        <v>0</v>
      </c>
      <c r="K299" s="234" t="s">
        <v>140</v>
      </c>
      <c r="L299" s="239"/>
      <c r="M299" s="240" t="s">
        <v>1</v>
      </c>
      <c r="N299" s="241" t="s">
        <v>45</v>
      </c>
      <c r="O299" s="88"/>
      <c r="P299" s="242">
        <f>O299*H299</f>
        <v>0</v>
      </c>
      <c r="Q299" s="242">
        <v>0</v>
      </c>
      <c r="R299" s="242">
        <f>Q299*H299</f>
        <v>0</v>
      </c>
      <c r="S299" s="242">
        <v>0</v>
      </c>
      <c r="T299" s="243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44" t="s">
        <v>234</v>
      </c>
      <c r="AT299" s="244" t="s">
        <v>133</v>
      </c>
      <c r="AU299" s="244" t="s">
        <v>87</v>
      </c>
      <c r="AY299" s="14" t="s">
        <v>136</v>
      </c>
      <c r="BE299" s="245">
        <f>IF(N299="základní",J299,0)</f>
        <v>0</v>
      </c>
      <c r="BF299" s="245">
        <f>IF(N299="snížená",J299,0)</f>
        <v>0</v>
      </c>
      <c r="BG299" s="245">
        <f>IF(N299="zákl. přenesená",J299,0)</f>
        <v>0</v>
      </c>
      <c r="BH299" s="245">
        <f>IF(N299="sníž. přenesená",J299,0)</f>
        <v>0</v>
      </c>
      <c r="BI299" s="245">
        <f>IF(N299="nulová",J299,0)</f>
        <v>0</v>
      </c>
      <c r="BJ299" s="14" t="s">
        <v>87</v>
      </c>
      <c r="BK299" s="245">
        <f>ROUND(I299*H299,2)</f>
        <v>0</v>
      </c>
      <c r="BL299" s="14" t="s">
        <v>234</v>
      </c>
      <c r="BM299" s="244" t="s">
        <v>415</v>
      </c>
    </row>
    <row r="300" s="2" customFormat="1">
      <c r="A300" s="35"/>
      <c r="B300" s="36"/>
      <c r="C300" s="37"/>
      <c r="D300" s="246" t="s">
        <v>142</v>
      </c>
      <c r="E300" s="37"/>
      <c r="F300" s="247" t="s">
        <v>414</v>
      </c>
      <c r="G300" s="37"/>
      <c r="H300" s="37"/>
      <c r="I300" s="151"/>
      <c r="J300" s="37"/>
      <c r="K300" s="37"/>
      <c r="L300" s="41"/>
      <c r="M300" s="248"/>
      <c r="N300" s="249"/>
      <c r="O300" s="88"/>
      <c r="P300" s="88"/>
      <c r="Q300" s="88"/>
      <c r="R300" s="88"/>
      <c r="S300" s="88"/>
      <c r="T300" s="89"/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T300" s="14" t="s">
        <v>142</v>
      </c>
      <c r="AU300" s="14" t="s">
        <v>87</v>
      </c>
    </row>
    <row r="301" s="2" customFormat="1">
      <c r="A301" s="35"/>
      <c r="B301" s="36"/>
      <c r="C301" s="37"/>
      <c r="D301" s="246" t="s">
        <v>143</v>
      </c>
      <c r="E301" s="37"/>
      <c r="F301" s="250" t="s">
        <v>416</v>
      </c>
      <c r="G301" s="37"/>
      <c r="H301" s="37"/>
      <c r="I301" s="151"/>
      <c r="J301" s="37"/>
      <c r="K301" s="37"/>
      <c r="L301" s="41"/>
      <c r="M301" s="248"/>
      <c r="N301" s="249"/>
      <c r="O301" s="88"/>
      <c r="P301" s="88"/>
      <c r="Q301" s="88"/>
      <c r="R301" s="88"/>
      <c r="S301" s="88"/>
      <c r="T301" s="89"/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T301" s="14" t="s">
        <v>143</v>
      </c>
      <c r="AU301" s="14" t="s">
        <v>87</v>
      </c>
    </row>
    <row r="302" s="2" customFormat="1" ht="21.75" customHeight="1">
      <c r="A302" s="35"/>
      <c r="B302" s="36"/>
      <c r="C302" s="251" t="s">
        <v>417</v>
      </c>
      <c r="D302" s="251" t="s">
        <v>145</v>
      </c>
      <c r="E302" s="252" t="s">
        <v>198</v>
      </c>
      <c r="F302" s="253" t="s">
        <v>199</v>
      </c>
      <c r="G302" s="254" t="s">
        <v>187</v>
      </c>
      <c r="H302" s="255">
        <v>3.6000000000000001</v>
      </c>
      <c r="I302" s="256"/>
      <c r="J302" s="257">
        <f>ROUND(I302*H302,2)</f>
        <v>0</v>
      </c>
      <c r="K302" s="253" t="s">
        <v>148</v>
      </c>
      <c r="L302" s="41"/>
      <c r="M302" s="258" t="s">
        <v>1</v>
      </c>
      <c r="N302" s="259" t="s">
        <v>45</v>
      </c>
      <c r="O302" s="88"/>
      <c r="P302" s="242">
        <f>O302*H302</f>
        <v>0</v>
      </c>
      <c r="Q302" s="242">
        <v>0</v>
      </c>
      <c r="R302" s="242">
        <f>Q302*H302</f>
        <v>0</v>
      </c>
      <c r="S302" s="242">
        <v>0</v>
      </c>
      <c r="T302" s="243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44" t="s">
        <v>87</v>
      </c>
      <c r="AT302" s="244" t="s">
        <v>145</v>
      </c>
      <c r="AU302" s="244" t="s">
        <v>87</v>
      </c>
      <c r="AY302" s="14" t="s">
        <v>136</v>
      </c>
      <c r="BE302" s="245">
        <f>IF(N302="základní",J302,0)</f>
        <v>0</v>
      </c>
      <c r="BF302" s="245">
        <f>IF(N302="snížená",J302,0)</f>
        <v>0</v>
      </c>
      <c r="BG302" s="245">
        <f>IF(N302="zákl. přenesená",J302,0)</f>
        <v>0</v>
      </c>
      <c r="BH302" s="245">
        <f>IF(N302="sníž. přenesená",J302,0)</f>
        <v>0</v>
      </c>
      <c r="BI302" s="245">
        <f>IF(N302="nulová",J302,0)</f>
        <v>0</v>
      </c>
      <c r="BJ302" s="14" t="s">
        <v>87</v>
      </c>
      <c r="BK302" s="245">
        <f>ROUND(I302*H302,2)</f>
        <v>0</v>
      </c>
      <c r="BL302" s="14" t="s">
        <v>87</v>
      </c>
      <c r="BM302" s="244" t="s">
        <v>418</v>
      </c>
    </row>
    <row r="303" s="2" customFormat="1">
      <c r="A303" s="35"/>
      <c r="B303" s="36"/>
      <c r="C303" s="37"/>
      <c r="D303" s="246" t="s">
        <v>142</v>
      </c>
      <c r="E303" s="37"/>
      <c r="F303" s="247" t="s">
        <v>199</v>
      </c>
      <c r="G303" s="37"/>
      <c r="H303" s="37"/>
      <c r="I303" s="151"/>
      <c r="J303" s="37"/>
      <c r="K303" s="37"/>
      <c r="L303" s="41"/>
      <c r="M303" s="248"/>
      <c r="N303" s="249"/>
      <c r="O303" s="88"/>
      <c r="P303" s="88"/>
      <c r="Q303" s="88"/>
      <c r="R303" s="88"/>
      <c r="S303" s="88"/>
      <c r="T303" s="89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4" t="s">
        <v>142</v>
      </c>
      <c r="AU303" s="14" t="s">
        <v>87</v>
      </c>
    </row>
    <row r="304" s="2" customFormat="1">
      <c r="A304" s="35"/>
      <c r="B304" s="36"/>
      <c r="C304" s="37"/>
      <c r="D304" s="246" t="s">
        <v>143</v>
      </c>
      <c r="E304" s="37"/>
      <c r="F304" s="250" t="s">
        <v>419</v>
      </c>
      <c r="G304" s="37"/>
      <c r="H304" s="37"/>
      <c r="I304" s="151"/>
      <c r="J304" s="37"/>
      <c r="K304" s="37"/>
      <c r="L304" s="41"/>
      <c r="M304" s="248"/>
      <c r="N304" s="249"/>
      <c r="O304" s="88"/>
      <c r="P304" s="88"/>
      <c r="Q304" s="88"/>
      <c r="R304" s="88"/>
      <c r="S304" s="88"/>
      <c r="T304" s="89"/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T304" s="14" t="s">
        <v>143</v>
      </c>
      <c r="AU304" s="14" t="s">
        <v>87</v>
      </c>
    </row>
    <row r="305" s="2" customFormat="1" ht="21.75" customHeight="1">
      <c r="A305" s="35"/>
      <c r="B305" s="36"/>
      <c r="C305" s="232" t="s">
        <v>420</v>
      </c>
      <c r="D305" s="232" t="s">
        <v>133</v>
      </c>
      <c r="E305" s="233" t="s">
        <v>320</v>
      </c>
      <c r="F305" s="234" t="s">
        <v>321</v>
      </c>
      <c r="G305" s="235" t="s">
        <v>139</v>
      </c>
      <c r="H305" s="236">
        <v>6</v>
      </c>
      <c r="I305" s="237"/>
      <c r="J305" s="238">
        <f>ROUND(I305*H305,2)</f>
        <v>0</v>
      </c>
      <c r="K305" s="234" t="s">
        <v>148</v>
      </c>
      <c r="L305" s="239"/>
      <c r="M305" s="240" t="s">
        <v>1</v>
      </c>
      <c r="N305" s="241" t="s">
        <v>45</v>
      </c>
      <c r="O305" s="88"/>
      <c r="P305" s="242">
        <f>O305*H305</f>
        <v>0</v>
      </c>
      <c r="Q305" s="242">
        <v>0</v>
      </c>
      <c r="R305" s="242">
        <f>Q305*H305</f>
        <v>0</v>
      </c>
      <c r="S305" s="242">
        <v>0</v>
      </c>
      <c r="T305" s="243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44" t="s">
        <v>234</v>
      </c>
      <c r="AT305" s="244" t="s">
        <v>133</v>
      </c>
      <c r="AU305" s="244" t="s">
        <v>87</v>
      </c>
      <c r="AY305" s="14" t="s">
        <v>136</v>
      </c>
      <c r="BE305" s="245">
        <f>IF(N305="základní",J305,0)</f>
        <v>0</v>
      </c>
      <c r="BF305" s="245">
        <f>IF(N305="snížená",J305,0)</f>
        <v>0</v>
      </c>
      <c r="BG305" s="245">
        <f>IF(N305="zákl. přenesená",J305,0)</f>
        <v>0</v>
      </c>
      <c r="BH305" s="245">
        <f>IF(N305="sníž. přenesená",J305,0)</f>
        <v>0</v>
      </c>
      <c r="BI305" s="245">
        <f>IF(N305="nulová",J305,0)</f>
        <v>0</v>
      </c>
      <c r="BJ305" s="14" t="s">
        <v>87</v>
      </c>
      <c r="BK305" s="245">
        <f>ROUND(I305*H305,2)</f>
        <v>0</v>
      </c>
      <c r="BL305" s="14" t="s">
        <v>234</v>
      </c>
      <c r="BM305" s="244" t="s">
        <v>421</v>
      </c>
    </row>
    <row r="306" s="2" customFormat="1">
      <c r="A306" s="35"/>
      <c r="B306" s="36"/>
      <c r="C306" s="37"/>
      <c r="D306" s="246" t="s">
        <v>142</v>
      </c>
      <c r="E306" s="37"/>
      <c r="F306" s="247" t="s">
        <v>321</v>
      </c>
      <c r="G306" s="37"/>
      <c r="H306" s="37"/>
      <c r="I306" s="151"/>
      <c r="J306" s="37"/>
      <c r="K306" s="37"/>
      <c r="L306" s="41"/>
      <c r="M306" s="248"/>
      <c r="N306" s="249"/>
      <c r="O306" s="88"/>
      <c r="P306" s="88"/>
      <c r="Q306" s="88"/>
      <c r="R306" s="88"/>
      <c r="S306" s="88"/>
      <c r="T306" s="89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4" t="s">
        <v>142</v>
      </c>
      <c r="AU306" s="14" t="s">
        <v>87</v>
      </c>
    </row>
    <row r="307" s="2" customFormat="1">
      <c r="A307" s="35"/>
      <c r="B307" s="36"/>
      <c r="C307" s="37"/>
      <c r="D307" s="246" t="s">
        <v>143</v>
      </c>
      <c r="E307" s="37"/>
      <c r="F307" s="250" t="s">
        <v>422</v>
      </c>
      <c r="G307" s="37"/>
      <c r="H307" s="37"/>
      <c r="I307" s="151"/>
      <c r="J307" s="37"/>
      <c r="K307" s="37"/>
      <c r="L307" s="41"/>
      <c r="M307" s="248"/>
      <c r="N307" s="249"/>
      <c r="O307" s="88"/>
      <c r="P307" s="88"/>
      <c r="Q307" s="88"/>
      <c r="R307" s="88"/>
      <c r="S307" s="88"/>
      <c r="T307" s="89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4" t="s">
        <v>143</v>
      </c>
      <c r="AU307" s="14" t="s">
        <v>87</v>
      </c>
    </row>
    <row r="308" s="2" customFormat="1" ht="21.75" customHeight="1">
      <c r="A308" s="35"/>
      <c r="B308" s="36"/>
      <c r="C308" s="251" t="s">
        <v>423</v>
      </c>
      <c r="D308" s="251" t="s">
        <v>145</v>
      </c>
      <c r="E308" s="252" t="s">
        <v>325</v>
      </c>
      <c r="F308" s="253" t="s">
        <v>326</v>
      </c>
      <c r="G308" s="254" t="s">
        <v>139</v>
      </c>
      <c r="H308" s="255">
        <v>3</v>
      </c>
      <c r="I308" s="256"/>
      <c r="J308" s="257">
        <f>ROUND(I308*H308,2)</f>
        <v>0</v>
      </c>
      <c r="K308" s="253" t="s">
        <v>148</v>
      </c>
      <c r="L308" s="41"/>
      <c r="M308" s="258" t="s">
        <v>1</v>
      </c>
      <c r="N308" s="259" t="s">
        <v>45</v>
      </c>
      <c r="O308" s="88"/>
      <c r="P308" s="242">
        <f>O308*H308</f>
        <v>0</v>
      </c>
      <c r="Q308" s="242">
        <v>0</v>
      </c>
      <c r="R308" s="242">
        <f>Q308*H308</f>
        <v>0</v>
      </c>
      <c r="S308" s="242">
        <v>0</v>
      </c>
      <c r="T308" s="243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44" t="s">
        <v>87</v>
      </c>
      <c r="AT308" s="244" t="s">
        <v>145</v>
      </c>
      <c r="AU308" s="244" t="s">
        <v>87</v>
      </c>
      <c r="AY308" s="14" t="s">
        <v>136</v>
      </c>
      <c r="BE308" s="245">
        <f>IF(N308="základní",J308,0)</f>
        <v>0</v>
      </c>
      <c r="BF308" s="245">
        <f>IF(N308="snížená",J308,0)</f>
        <v>0</v>
      </c>
      <c r="BG308" s="245">
        <f>IF(N308="zákl. přenesená",J308,0)</f>
        <v>0</v>
      </c>
      <c r="BH308" s="245">
        <f>IF(N308="sníž. přenesená",J308,0)</f>
        <v>0</v>
      </c>
      <c r="BI308" s="245">
        <f>IF(N308="nulová",J308,0)</f>
        <v>0</v>
      </c>
      <c r="BJ308" s="14" t="s">
        <v>87</v>
      </c>
      <c r="BK308" s="245">
        <f>ROUND(I308*H308,2)</f>
        <v>0</v>
      </c>
      <c r="BL308" s="14" t="s">
        <v>87</v>
      </c>
      <c r="BM308" s="244" t="s">
        <v>424</v>
      </c>
    </row>
    <row r="309" s="2" customFormat="1">
      <c r="A309" s="35"/>
      <c r="B309" s="36"/>
      <c r="C309" s="37"/>
      <c r="D309" s="246" t="s">
        <v>142</v>
      </c>
      <c r="E309" s="37"/>
      <c r="F309" s="247" t="s">
        <v>328</v>
      </c>
      <c r="G309" s="37"/>
      <c r="H309" s="37"/>
      <c r="I309" s="151"/>
      <c r="J309" s="37"/>
      <c r="K309" s="37"/>
      <c r="L309" s="41"/>
      <c r="M309" s="248"/>
      <c r="N309" s="249"/>
      <c r="O309" s="88"/>
      <c r="P309" s="88"/>
      <c r="Q309" s="88"/>
      <c r="R309" s="88"/>
      <c r="S309" s="88"/>
      <c r="T309" s="89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4" t="s">
        <v>142</v>
      </c>
      <c r="AU309" s="14" t="s">
        <v>87</v>
      </c>
    </row>
    <row r="310" s="2" customFormat="1">
      <c r="A310" s="35"/>
      <c r="B310" s="36"/>
      <c r="C310" s="37"/>
      <c r="D310" s="246" t="s">
        <v>143</v>
      </c>
      <c r="E310" s="37"/>
      <c r="F310" s="250" t="s">
        <v>422</v>
      </c>
      <c r="G310" s="37"/>
      <c r="H310" s="37"/>
      <c r="I310" s="151"/>
      <c r="J310" s="37"/>
      <c r="K310" s="37"/>
      <c r="L310" s="41"/>
      <c r="M310" s="248"/>
      <c r="N310" s="249"/>
      <c r="O310" s="88"/>
      <c r="P310" s="88"/>
      <c r="Q310" s="88"/>
      <c r="R310" s="88"/>
      <c r="S310" s="88"/>
      <c r="T310" s="89"/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T310" s="14" t="s">
        <v>143</v>
      </c>
      <c r="AU310" s="14" t="s">
        <v>87</v>
      </c>
    </row>
    <row r="311" s="2" customFormat="1" ht="21.75" customHeight="1">
      <c r="A311" s="35"/>
      <c r="B311" s="36"/>
      <c r="C311" s="232" t="s">
        <v>425</v>
      </c>
      <c r="D311" s="232" t="s">
        <v>133</v>
      </c>
      <c r="E311" s="233" t="s">
        <v>426</v>
      </c>
      <c r="F311" s="234" t="s">
        <v>427</v>
      </c>
      <c r="G311" s="235" t="s">
        <v>187</v>
      </c>
      <c r="H311" s="236">
        <v>6</v>
      </c>
      <c r="I311" s="237"/>
      <c r="J311" s="238">
        <f>ROUND(I311*H311,2)</f>
        <v>0</v>
      </c>
      <c r="K311" s="234" t="s">
        <v>148</v>
      </c>
      <c r="L311" s="239"/>
      <c r="M311" s="240" t="s">
        <v>1</v>
      </c>
      <c r="N311" s="241" t="s">
        <v>45</v>
      </c>
      <c r="O311" s="88"/>
      <c r="P311" s="242">
        <f>O311*H311</f>
        <v>0</v>
      </c>
      <c r="Q311" s="242">
        <v>0</v>
      </c>
      <c r="R311" s="242">
        <f>Q311*H311</f>
        <v>0</v>
      </c>
      <c r="S311" s="242">
        <v>0</v>
      </c>
      <c r="T311" s="243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44" t="s">
        <v>89</v>
      </c>
      <c r="AT311" s="244" t="s">
        <v>133</v>
      </c>
      <c r="AU311" s="244" t="s">
        <v>87</v>
      </c>
      <c r="AY311" s="14" t="s">
        <v>136</v>
      </c>
      <c r="BE311" s="245">
        <f>IF(N311="základní",J311,0)</f>
        <v>0</v>
      </c>
      <c r="BF311" s="245">
        <f>IF(N311="snížená",J311,0)</f>
        <v>0</v>
      </c>
      <c r="BG311" s="245">
        <f>IF(N311="zákl. přenesená",J311,0)</f>
        <v>0</v>
      </c>
      <c r="BH311" s="245">
        <f>IF(N311="sníž. přenesená",J311,0)</f>
        <v>0</v>
      </c>
      <c r="BI311" s="245">
        <f>IF(N311="nulová",J311,0)</f>
        <v>0</v>
      </c>
      <c r="BJ311" s="14" t="s">
        <v>87</v>
      </c>
      <c r="BK311" s="245">
        <f>ROUND(I311*H311,2)</f>
        <v>0</v>
      </c>
      <c r="BL311" s="14" t="s">
        <v>87</v>
      </c>
      <c r="BM311" s="244" t="s">
        <v>428</v>
      </c>
    </row>
    <row r="312" s="2" customFormat="1">
      <c r="A312" s="35"/>
      <c r="B312" s="36"/>
      <c r="C312" s="37"/>
      <c r="D312" s="246" t="s">
        <v>142</v>
      </c>
      <c r="E312" s="37"/>
      <c r="F312" s="247" t="s">
        <v>427</v>
      </c>
      <c r="G312" s="37"/>
      <c r="H312" s="37"/>
      <c r="I312" s="151"/>
      <c r="J312" s="37"/>
      <c r="K312" s="37"/>
      <c r="L312" s="41"/>
      <c r="M312" s="248"/>
      <c r="N312" s="249"/>
      <c r="O312" s="88"/>
      <c r="P312" s="88"/>
      <c r="Q312" s="88"/>
      <c r="R312" s="88"/>
      <c r="S312" s="88"/>
      <c r="T312" s="89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4" t="s">
        <v>142</v>
      </c>
      <c r="AU312" s="14" t="s">
        <v>87</v>
      </c>
    </row>
    <row r="313" s="2" customFormat="1">
      <c r="A313" s="35"/>
      <c r="B313" s="36"/>
      <c r="C313" s="37"/>
      <c r="D313" s="246" t="s">
        <v>143</v>
      </c>
      <c r="E313" s="37"/>
      <c r="F313" s="250" t="s">
        <v>429</v>
      </c>
      <c r="G313" s="37"/>
      <c r="H313" s="37"/>
      <c r="I313" s="151"/>
      <c r="J313" s="37"/>
      <c r="K313" s="37"/>
      <c r="L313" s="41"/>
      <c r="M313" s="248"/>
      <c r="N313" s="249"/>
      <c r="O313" s="88"/>
      <c r="P313" s="88"/>
      <c r="Q313" s="88"/>
      <c r="R313" s="88"/>
      <c r="S313" s="88"/>
      <c r="T313" s="89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4" t="s">
        <v>143</v>
      </c>
      <c r="AU313" s="14" t="s">
        <v>87</v>
      </c>
    </row>
    <row r="314" s="2" customFormat="1" ht="33" customHeight="1">
      <c r="A314" s="35"/>
      <c r="B314" s="36"/>
      <c r="C314" s="251" t="s">
        <v>347</v>
      </c>
      <c r="D314" s="251" t="s">
        <v>145</v>
      </c>
      <c r="E314" s="252" t="s">
        <v>430</v>
      </c>
      <c r="F314" s="253" t="s">
        <v>431</v>
      </c>
      <c r="G314" s="254" t="s">
        <v>187</v>
      </c>
      <c r="H314" s="255">
        <v>6</v>
      </c>
      <c r="I314" s="256"/>
      <c r="J314" s="257">
        <f>ROUND(I314*H314,2)</f>
        <v>0</v>
      </c>
      <c r="K314" s="253" t="s">
        <v>148</v>
      </c>
      <c r="L314" s="41"/>
      <c r="M314" s="258" t="s">
        <v>1</v>
      </c>
      <c r="N314" s="259" t="s">
        <v>45</v>
      </c>
      <c r="O314" s="88"/>
      <c r="P314" s="242">
        <f>O314*H314</f>
        <v>0</v>
      </c>
      <c r="Q314" s="242">
        <v>0</v>
      </c>
      <c r="R314" s="242">
        <f>Q314*H314</f>
        <v>0</v>
      </c>
      <c r="S314" s="242">
        <v>0</v>
      </c>
      <c r="T314" s="243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44" t="s">
        <v>87</v>
      </c>
      <c r="AT314" s="244" t="s">
        <v>145</v>
      </c>
      <c r="AU314" s="244" t="s">
        <v>87</v>
      </c>
      <c r="AY314" s="14" t="s">
        <v>136</v>
      </c>
      <c r="BE314" s="245">
        <f>IF(N314="základní",J314,0)</f>
        <v>0</v>
      </c>
      <c r="BF314" s="245">
        <f>IF(N314="snížená",J314,0)</f>
        <v>0</v>
      </c>
      <c r="BG314" s="245">
        <f>IF(N314="zákl. přenesená",J314,0)</f>
        <v>0</v>
      </c>
      <c r="BH314" s="245">
        <f>IF(N314="sníž. přenesená",J314,0)</f>
        <v>0</v>
      </c>
      <c r="BI314" s="245">
        <f>IF(N314="nulová",J314,0)</f>
        <v>0</v>
      </c>
      <c r="BJ314" s="14" t="s">
        <v>87</v>
      </c>
      <c r="BK314" s="245">
        <f>ROUND(I314*H314,2)</f>
        <v>0</v>
      </c>
      <c r="BL314" s="14" t="s">
        <v>87</v>
      </c>
      <c r="BM314" s="244" t="s">
        <v>432</v>
      </c>
    </row>
    <row r="315" s="2" customFormat="1">
      <c r="A315" s="35"/>
      <c r="B315" s="36"/>
      <c r="C315" s="37"/>
      <c r="D315" s="246" t="s">
        <v>142</v>
      </c>
      <c r="E315" s="37"/>
      <c r="F315" s="247" t="s">
        <v>433</v>
      </c>
      <c r="G315" s="37"/>
      <c r="H315" s="37"/>
      <c r="I315" s="151"/>
      <c r="J315" s="37"/>
      <c r="K315" s="37"/>
      <c r="L315" s="41"/>
      <c r="M315" s="248"/>
      <c r="N315" s="249"/>
      <c r="O315" s="88"/>
      <c r="P315" s="88"/>
      <c r="Q315" s="88"/>
      <c r="R315" s="88"/>
      <c r="S315" s="88"/>
      <c r="T315" s="89"/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T315" s="14" t="s">
        <v>142</v>
      </c>
      <c r="AU315" s="14" t="s">
        <v>87</v>
      </c>
    </row>
    <row r="316" s="2" customFormat="1">
      <c r="A316" s="35"/>
      <c r="B316" s="36"/>
      <c r="C316" s="37"/>
      <c r="D316" s="246" t="s">
        <v>143</v>
      </c>
      <c r="E316" s="37"/>
      <c r="F316" s="250" t="s">
        <v>434</v>
      </c>
      <c r="G316" s="37"/>
      <c r="H316" s="37"/>
      <c r="I316" s="151"/>
      <c r="J316" s="37"/>
      <c r="K316" s="37"/>
      <c r="L316" s="41"/>
      <c r="M316" s="248"/>
      <c r="N316" s="249"/>
      <c r="O316" s="88"/>
      <c r="P316" s="88"/>
      <c r="Q316" s="88"/>
      <c r="R316" s="88"/>
      <c r="S316" s="88"/>
      <c r="T316" s="89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4" t="s">
        <v>143</v>
      </c>
      <c r="AU316" s="14" t="s">
        <v>87</v>
      </c>
    </row>
    <row r="317" s="2" customFormat="1" ht="33" customHeight="1">
      <c r="A317" s="35"/>
      <c r="B317" s="36"/>
      <c r="C317" s="232" t="s">
        <v>435</v>
      </c>
      <c r="D317" s="232" t="s">
        <v>133</v>
      </c>
      <c r="E317" s="233" t="s">
        <v>436</v>
      </c>
      <c r="F317" s="234" t="s">
        <v>437</v>
      </c>
      <c r="G317" s="235" t="s">
        <v>139</v>
      </c>
      <c r="H317" s="236">
        <v>3</v>
      </c>
      <c r="I317" s="237"/>
      <c r="J317" s="238">
        <f>ROUND(I317*H317,2)</f>
        <v>0</v>
      </c>
      <c r="K317" s="234" t="s">
        <v>148</v>
      </c>
      <c r="L317" s="239"/>
      <c r="M317" s="240" t="s">
        <v>1</v>
      </c>
      <c r="N317" s="241" t="s">
        <v>45</v>
      </c>
      <c r="O317" s="88"/>
      <c r="P317" s="242">
        <f>O317*H317</f>
        <v>0</v>
      </c>
      <c r="Q317" s="242">
        <v>0</v>
      </c>
      <c r="R317" s="242">
        <f>Q317*H317</f>
        <v>0</v>
      </c>
      <c r="S317" s="242">
        <v>0</v>
      </c>
      <c r="T317" s="243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44" t="s">
        <v>234</v>
      </c>
      <c r="AT317" s="244" t="s">
        <v>133</v>
      </c>
      <c r="AU317" s="244" t="s">
        <v>87</v>
      </c>
      <c r="AY317" s="14" t="s">
        <v>136</v>
      </c>
      <c r="BE317" s="245">
        <f>IF(N317="základní",J317,0)</f>
        <v>0</v>
      </c>
      <c r="BF317" s="245">
        <f>IF(N317="snížená",J317,0)</f>
        <v>0</v>
      </c>
      <c r="BG317" s="245">
        <f>IF(N317="zákl. přenesená",J317,0)</f>
        <v>0</v>
      </c>
      <c r="BH317" s="245">
        <f>IF(N317="sníž. přenesená",J317,0)</f>
        <v>0</v>
      </c>
      <c r="BI317" s="245">
        <f>IF(N317="nulová",J317,0)</f>
        <v>0</v>
      </c>
      <c r="BJ317" s="14" t="s">
        <v>87</v>
      </c>
      <c r="BK317" s="245">
        <f>ROUND(I317*H317,2)</f>
        <v>0</v>
      </c>
      <c r="BL317" s="14" t="s">
        <v>234</v>
      </c>
      <c r="BM317" s="244" t="s">
        <v>438</v>
      </c>
    </row>
    <row r="318" s="2" customFormat="1">
      <c r="A318" s="35"/>
      <c r="B318" s="36"/>
      <c r="C318" s="37"/>
      <c r="D318" s="246" t="s">
        <v>142</v>
      </c>
      <c r="E318" s="37"/>
      <c r="F318" s="247" t="s">
        <v>437</v>
      </c>
      <c r="G318" s="37"/>
      <c r="H318" s="37"/>
      <c r="I318" s="151"/>
      <c r="J318" s="37"/>
      <c r="K318" s="37"/>
      <c r="L318" s="41"/>
      <c r="M318" s="248"/>
      <c r="N318" s="249"/>
      <c r="O318" s="88"/>
      <c r="P318" s="88"/>
      <c r="Q318" s="88"/>
      <c r="R318" s="88"/>
      <c r="S318" s="88"/>
      <c r="T318" s="89"/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T318" s="14" t="s">
        <v>142</v>
      </c>
      <c r="AU318" s="14" t="s">
        <v>87</v>
      </c>
    </row>
    <row r="319" s="2" customFormat="1">
      <c r="A319" s="35"/>
      <c r="B319" s="36"/>
      <c r="C319" s="37"/>
      <c r="D319" s="246" t="s">
        <v>143</v>
      </c>
      <c r="E319" s="37"/>
      <c r="F319" s="250" t="s">
        <v>439</v>
      </c>
      <c r="G319" s="37"/>
      <c r="H319" s="37"/>
      <c r="I319" s="151"/>
      <c r="J319" s="37"/>
      <c r="K319" s="37"/>
      <c r="L319" s="41"/>
      <c r="M319" s="248"/>
      <c r="N319" s="249"/>
      <c r="O319" s="88"/>
      <c r="P319" s="88"/>
      <c r="Q319" s="88"/>
      <c r="R319" s="88"/>
      <c r="S319" s="88"/>
      <c r="T319" s="89"/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T319" s="14" t="s">
        <v>143</v>
      </c>
      <c r="AU319" s="14" t="s">
        <v>87</v>
      </c>
    </row>
    <row r="320" s="2" customFormat="1" ht="33" customHeight="1">
      <c r="A320" s="35"/>
      <c r="B320" s="36"/>
      <c r="C320" s="251" t="s">
        <v>440</v>
      </c>
      <c r="D320" s="251" t="s">
        <v>145</v>
      </c>
      <c r="E320" s="252" t="s">
        <v>441</v>
      </c>
      <c r="F320" s="253" t="s">
        <v>442</v>
      </c>
      <c r="G320" s="254" t="s">
        <v>187</v>
      </c>
      <c r="H320" s="255">
        <v>6</v>
      </c>
      <c r="I320" s="256"/>
      <c r="J320" s="257">
        <f>ROUND(I320*H320,2)</f>
        <v>0</v>
      </c>
      <c r="K320" s="253" t="s">
        <v>148</v>
      </c>
      <c r="L320" s="41"/>
      <c r="M320" s="258" t="s">
        <v>1</v>
      </c>
      <c r="N320" s="259" t="s">
        <v>45</v>
      </c>
      <c r="O320" s="88"/>
      <c r="P320" s="242">
        <f>O320*H320</f>
        <v>0</v>
      </c>
      <c r="Q320" s="242">
        <v>0</v>
      </c>
      <c r="R320" s="242">
        <f>Q320*H320</f>
        <v>0</v>
      </c>
      <c r="S320" s="242">
        <v>0</v>
      </c>
      <c r="T320" s="243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44" t="s">
        <v>87</v>
      </c>
      <c r="AT320" s="244" t="s">
        <v>145</v>
      </c>
      <c r="AU320" s="244" t="s">
        <v>87</v>
      </c>
      <c r="AY320" s="14" t="s">
        <v>136</v>
      </c>
      <c r="BE320" s="245">
        <f>IF(N320="základní",J320,0)</f>
        <v>0</v>
      </c>
      <c r="BF320" s="245">
        <f>IF(N320="snížená",J320,0)</f>
        <v>0</v>
      </c>
      <c r="BG320" s="245">
        <f>IF(N320="zákl. přenesená",J320,0)</f>
        <v>0</v>
      </c>
      <c r="BH320" s="245">
        <f>IF(N320="sníž. přenesená",J320,0)</f>
        <v>0</v>
      </c>
      <c r="BI320" s="245">
        <f>IF(N320="nulová",J320,0)</f>
        <v>0</v>
      </c>
      <c r="BJ320" s="14" t="s">
        <v>87</v>
      </c>
      <c r="BK320" s="245">
        <f>ROUND(I320*H320,2)</f>
        <v>0</v>
      </c>
      <c r="BL320" s="14" t="s">
        <v>87</v>
      </c>
      <c r="BM320" s="244" t="s">
        <v>443</v>
      </c>
    </row>
    <row r="321" s="2" customFormat="1">
      <c r="A321" s="35"/>
      <c r="B321" s="36"/>
      <c r="C321" s="37"/>
      <c r="D321" s="246" t="s">
        <v>142</v>
      </c>
      <c r="E321" s="37"/>
      <c r="F321" s="247" t="s">
        <v>444</v>
      </c>
      <c r="G321" s="37"/>
      <c r="H321" s="37"/>
      <c r="I321" s="151"/>
      <c r="J321" s="37"/>
      <c r="K321" s="37"/>
      <c r="L321" s="41"/>
      <c r="M321" s="248"/>
      <c r="N321" s="249"/>
      <c r="O321" s="88"/>
      <c r="P321" s="88"/>
      <c r="Q321" s="88"/>
      <c r="R321" s="88"/>
      <c r="S321" s="88"/>
      <c r="T321" s="89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4" t="s">
        <v>142</v>
      </c>
      <c r="AU321" s="14" t="s">
        <v>87</v>
      </c>
    </row>
    <row r="322" s="2" customFormat="1">
      <c r="A322" s="35"/>
      <c r="B322" s="36"/>
      <c r="C322" s="37"/>
      <c r="D322" s="246" t="s">
        <v>143</v>
      </c>
      <c r="E322" s="37"/>
      <c r="F322" s="250" t="s">
        <v>439</v>
      </c>
      <c r="G322" s="37"/>
      <c r="H322" s="37"/>
      <c r="I322" s="151"/>
      <c r="J322" s="37"/>
      <c r="K322" s="37"/>
      <c r="L322" s="41"/>
      <c r="M322" s="248"/>
      <c r="N322" s="249"/>
      <c r="O322" s="88"/>
      <c r="P322" s="88"/>
      <c r="Q322" s="88"/>
      <c r="R322" s="88"/>
      <c r="S322" s="88"/>
      <c r="T322" s="89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4" t="s">
        <v>143</v>
      </c>
      <c r="AU322" s="14" t="s">
        <v>87</v>
      </c>
    </row>
    <row r="323" s="2" customFormat="1" ht="21.75" customHeight="1">
      <c r="A323" s="35"/>
      <c r="B323" s="36"/>
      <c r="C323" s="232" t="s">
        <v>445</v>
      </c>
      <c r="D323" s="232" t="s">
        <v>133</v>
      </c>
      <c r="E323" s="233" t="s">
        <v>351</v>
      </c>
      <c r="F323" s="234" t="s">
        <v>352</v>
      </c>
      <c r="G323" s="235" t="s">
        <v>187</v>
      </c>
      <c r="H323" s="236">
        <v>6</v>
      </c>
      <c r="I323" s="237"/>
      <c r="J323" s="238">
        <f>ROUND(I323*H323,2)</f>
        <v>0</v>
      </c>
      <c r="K323" s="234" t="s">
        <v>148</v>
      </c>
      <c r="L323" s="239"/>
      <c r="M323" s="240" t="s">
        <v>1</v>
      </c>
      <c r="N323" s="241" t="s">
        <v>45</v>
      </c>
      <c r="O323" s="88"/>
      <c r="P323" s="242">
        <f>O323*H323</f>
        <v>0</v>
      </c>
      <c r="Q323" s="242">
        <v>0</v>
      </c>
      <c r="R323" s="242">
        <f>Q323*H323</f>
        <v>0</v>
      </c>
      <c r="S323" s="242">
        <v>0</v>
      </c>
      <c r="T323" s="243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44" t="s">
        <v>89</v>
      </c>
      <c r="AT323" s="244" t="s">
        <v>133</v>
      </c>
      <c r="AU323" s="244" t="s">
        <v>87</v>
      </c>
      <c r="AY323" s="14" t="s">
        <v>136</v>
      </c>
      <c r="BE323" s="245">
        <f>IF(N323="základní",J323,0)</f>
        <v>0</v>
      </c>
      <c r="BF323" s="245">
        <f>IF(N323="snížená",J323,0)</f>
        <v>0</v>
      </c>
      <c r="BG323" s="245">
        <f>IF(N323="zákl. přenesená",J323,0)</f>
        <v>0</v>
      </c>
      <c r="BH323" s="245">
        <f>IF(N323="sníž. přenesená",J323,0)</f>
        <v>0</v>
      </c>
      <c r="BI323" s="245">
        <f>IF(N323="nulová",J323,0)</f>
        <v>0</v>
      </c>
      <c r="BJ323" s="14" t="s">
        <v>87</v>
      </c>
      <c r="BK323" s="245">
        <f>ROUND(I323*H323,2)</f>
        <v>0</v>
      </c>
      <c r="BL323" s="14" t="s">
        <v>87</v>
      </c>
      <c r="BM323" s="244" t="s">
        <v>446</v>
      </c>
    </row>
    <row r="324" s="2" customFormat="1">
      <c r="A324" s="35"/>
      <c r="B324" s="36"/>
      <c r="C324" s="37"/>
      <c r="D324" s="246" t="s">
        <v>142</v>
      </c>
      <c r="E324" s="37"/>
      <c r="F324" s="247" t="s">
        <v>352</v>
      </c>
      <c r="G324" s="37"/>
      <c r="H324" s="37"/>
      <c r="I324" s="151"/>
      <c r="J324" s="37"/>
      <c r="K324" s="37"/>
      <c r="L324" s="41"/>
      <c r="M324" s="248"/>
      <c r="N324" s="249"/>
      <c r="O324" s="88"/>
      <c r="P324" s="88"/>
      <c r="Q324" s="88"/>
      <c r="R324" s="88"/>
      <c r="S324" s="88"/>
      <c r="T324" s="89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4" t="s">
        <v>142</v>
      </c>
      <c r="AU324" s="14" t="s">
        <v>87</v>
      </c>
    </row>
    <row r="325" s="2" customFormat="1">
      <c r="A325" s="35"/>
      <c r="B325" s="36"/>
      <c r="C325" s="37"/>
      <c r="D325" s="246" t="s">
        <v>143</v>
      </c>
      <c r="E325" s="37"/>
      <c r="F325" s="250" t="s">
        <v>447</v>
      </c>
      <c r="G325" s="37"/>
      <c r="H325" s="37"/>
      <c r="I325" s="151"/>
      <c r="J325" s="37"/>
      <c r="K325" s="37"/>
      <c r="L325" s="41"/>
      <c r="M325" s="248"/>
      <c r="N325" s="249"/>
      <c r="O325" s="88"/>
      <c r="P325" s="88"/>
      <c r="Q325" s="88"/>
      <c r="R325" s="88"/>
      <c r="S325" s="88"/>
      <c r="T325" s="89"/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T325" s="14" t="s">
        <v>143</v>
      </c>
      <c r="AU325" s="14" t="s">
        <v>87</v>
      </c>
    </row>
    <row r="326" s="2" customFormat="1" ht="33" customHeight="1">
      <c r="A326" s="35"/>
      <c r="B326" s="36"/>
      <c r="C326" s="251" t="s">
        <v>448</v>
      </c>
      <c r="D326" s="251" t="s">
        <v>145</v>
      </c>
      <c r="E326" s="252" t="s">
        <v>356</v>
      </c>
      <c r="F326" s="253" t="s">
        <v>357</v>
      </c>
      <c r="G326" s="254" t="s">
        <v>139</v>
      </c>
      <c r="H326" s="255">
        <v>2</v>
      </c>
      <c r="I326" s="256"/>
      <c r="J326" s="257">
        <f>ROUND(I326*H326,2)</f>
        <v>0</v>
      </c>
      <c r="K326" s="253" t="s">
        <v>148</v>
      </c>
      <c r="L326" s="41"/>
      <c r="M326" s="258" t="s">
        <v>1</v>
      </c>
      <c r="N326" s="259" t="s">
        <v>45</v>
      </c>
      <c r="O326" s="88"/>
      <c r="P326" s="242">
        <f>O326*H326</f>
        <v>0</v>
      </c>
      <c r="Q326" s="242">
        <v>0</v>
      </c>
      <c r="R326" s="242">
        <f>Q326*H326</f>
        <v>0</v>
      </c>
      <c r="S326" s="242">
        <v>0</v>
      </c>
      <c r="T326" s="243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44" t="s">
        <v>87</v>
      </c>
      <c r="AT326" s="244" t="s">
        <v>145</v>
      </c>
      <c r="AU326" s="244" t="s">
        <v>87</v>
      </c>
      <c r="AY326" s="14" t="s">
        <v>136</v>
      </c>
      <c r="BE326" s="245">
        <f>IF(N326="základní",J326,0)</f>
        <v>0</v>
      </c>
      <c r="BF326" s="245">
        <f>IF(N326="snížená",J326,0)</f>
        <v>0</v>
      </c>
      <c r="BG326" s="245">
        <f>IF(N326="zákl. přenesená",J326,0)</f>
        <v>0</v>
      </c>
      <c r="BH326" s="245">
        <f>IF(N326="sníž. přenesená",J326,0)</f>
        <v>0</v>
      </c>
      <c r="BI326" s="245">
        <f>IF(N326="nulová",J326,0)</f>
        <v>0</v>
      </c>
      <c r="BJ326" s="14" t="s">
        <v>87</v>
      </c>
      <c r="BK326" s="245">
        <f>ROUND(I326*H326,2)</f>
        <v>0</v>
      </c>
      <c r="BL326" s="14" t="s">
        <v>87</v>
      </c>
      <c r="BM326" s="244" t="s">
        <v>449</v>
      </c>
    </row>
    <row r="327" s="2" customFormat="1">
      <c r="A327" s="35"/>
      <c r="B327" s="36"/>
      <c r="C327" s="37"/>
      <c r="D327" s="246" t="s">
        <v>142</v>
      </c>
      <c r="E327" s="37"/>
      <c r="F327" s="247" t="s">
        <v>359</v>
      </c>
      <c r="G327" s="37"/>
      <c r="H327" s="37"/>
      <c r="I327" s="151"/>
      <c r="J327" s="37"/>
      <c r="K327" s="37"/>
      <c r="L327" s="41"/>
      <c r="M327" s="248"/>
      <c r="N327" s="249"/>
      <c r="O327" s="88"/>
      <c r="P327" s="88"/>
      <c r="Q327" s="88"/>
      <c r="R327" s="88"/>
      <c r="S327" s="88"/>
      <c r="T327" s="89"/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T327" s="14" t="s">
        <v>142</v>
      </c>
      <c r="AU327" s="14" t="s">
        <v>87</v>
      </c>
    </row>
    <row r="328" s="2" customFormat="1">
      <c r="A328" s="35"/>
      <c r="B328" s="36"/>
      <c r="C328" s="37"/>
      <c r="D328" s="246" t="s">
        <v>143</v>
      </c>
      <c r="E328" s="37"/>
      <c r="F328" s="250" t="s">
        <v>450</v>
      </c>
      <c r="G328" s="37"/>
      <c r="H328" s="37"/>
      <c r="I328" s="151"/>
      <c r="J328" s="37"/>
      <c r="K328" s="37"/>
      <c r="L328" s="41"/>
      <c r="M328" s="248"/>
      <c r="N328" s="249"/>
      <c r="O328" s="88"/>
      <c r="P328" s="88"/>
      <c r="Q328" s="88"/>
      <c r="R328" s="88"/>
      <c r="S328" s="88"/>
      <c r="T328" s="89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4" t="s">
        <v>143</v>
      </c>
      <c r="AU328" s="14" t="s">
        <v>87</v>
      </c>
    </row>
    <row r="329" s="2" customFormat="1" ht="21.75" customHeight="1">
      <c r="A329" s="35"/>
      <c r="B329" s="36"/>
      <c r="C329" s="232" t="s">
        <v>451</v>
      </c>
      <c r="D329" s="232" t="s">
        <v>133</v>
      </c>
      <c r="E329" s="233" t="s">
        <v>361</v>
      </c>
      <c r="F329" s="234" t="s">
        <v>362</v>
      </c>
      <c r="G329" s="235" t="s">
        <v>139</v>
      </c>
      <c r="H329" s="236">
        <v>4</v>
      </c>
      <c r="I329" s="237"/>
      <c r="J329" s="238">
        <f>ROUND(I329*H329,2)</f>
        <v>0</v>
      </c>
      <c r="K329" s="234" t="s">
        <v>148</v>
      </c>
      <c r="L329" s="239"/>
      <c r="M329" s="240" t="s">
        <v>1</v>
      </c>
      <c r="N329" s="241" t="s">
        <v>45</v>
      </c>
      <c r="O329" s="88"/>
      <c r="P329" s="242">
        <f>O329*H329</f>
        <v>0</v>
      </c>
      <c r="Q329" s="242">
        <v>0</v>
      </c>
      <c r="R329" s="242">
        <f>Q329*H329</f>
        <v>0</v>
      </c>
      <c r="S329" s="242">
        <v>0</v>
      </c>
      <c r="T329" s="243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44" t="s">
        <v>89</v>
      </c>
      <c r="AT329" s="244" t="s">
        <v>133</v>
      </c>
      <c r="AU329" s="244" t="s">
        <v>87</v>
      </c>
      <c r="AY329" s="14" t="s">
        <v>136</v>
      </c>
      <c r="BE329" s="245">
        <f>IF(N329="základní",J329,0)</f>
        <v>0</v>
      </c>
      <c r="BF329" s="245">
        <f>IF(N329="snížená",J329,0)</f>
        <v>0</v>
      </c>
      <c r="BG329" s="245">
        <f>IF(N329="zákl. přenesená",J329,0)</f>
        <v>0</v>
      </c>
      <c r="BH329" s="245">
        <f>IF(N329="sníž. přenesená",J329,0)</f>
        <v>0</v>
      </c>
      <c r="BI329" s="245">
        <f>IF(N329="nulová",J329,0)</f>
        <v>0</v>
      </c>
      <c r="BJ329" s="14" t="s">
        <v>87</v>
      </c>
      <c r="BK329" s="245">
        <f>ROUND(I329*H329,2)</f>
        <v>0</v>
      </c>
      <c r="BL329" s="14" t="s">
        <v>87</v>
      </c>
      <c r="BM329" s="244" t="s">
        <v>452</v>
      </c>
    </row>
    <row r="330" s="2" customFormat="1">
      <c r="A330" s="35"/>
      <c r="B330" s="36"/>
      <c r="C330" s="37"/>
      <c r="D330" s="246" t="s">
        <v>142</v>
      </c>
      <c r="E330" s="37"/>
      <c r="F330" s="247" t="s">
        <v>362</v>
      </c>
      <c r="G330" s="37"/>
      <c r="H330" s="37"/>
      <c r="I330" s="151"/>
      <c r="J330" s="37"/>
      <c r="K330" s="37"/>
      <c r="L330" s="41"/>
      <c r="M330" s="248"/>
      <c r="N330" s="249"/>
      <c r="O330" s="88"/>
      <c r="P330" s="88"/>
      <c r="Q330" s="88"/>
      <c r="R330" s="88"/>
      <c r="S330" s="88"/>
      <c r="T330" s="89"/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T330" s="14" t="s">
        <v>142</v>
      </c>
      <c r="AU330" s="14" t="s">
        <v>87</v>
      </c>
    </row>
    <row r="331" s="2" customFormat="1">
      <c r="A331" s="35"/>
      <c r="B331" s="36"/>
      <c r="C331" s="37"/>
      <c r="D331" s="246" t="s">
        <v>143</v>
      </c>
      <c r="E331" s="37"/>
      <c r="F331" s="250" t="s">
        <v>453</v>
      </c>
      <c r="G331" s="37"/>
      <c r="H331" s="37"/>
      <c r="I331" s="151"/>
      <c r="J331" s="37"/>
      <c r="K331" s="37"/>
      <c r="L331" s="41"/>
      <c r="M331" s="248"/>
      <c r="N331" s="249"/>
      <c r="O331" s="88"/>
      <c r="P331" s="88"/>
      <c r="Q331" s="88"/>
      <c r="R331" s="88"/>
      <c r="S331" s="88"/>
      <c r="T331" s="89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4" t="s">
        <v>143</v>
      </c>
      <c r="AU331" s="14" t="s">
        <v>87</v>
      </c>
    </row>
    <row r="332" s="2" customFormat="1" ht="33" customHeight="1">
      <c r="A332" s="35"/>
      <c r="B332" s="36"/>
      <c r="C332" s="251" t="s">
        <v>454</v>
      </c>
      <c r="D332" s="251" t="s">
        <v>145</v>
      </c>
      <c r="E332" s="252" t="s">
        <v>366</v>
      </c>
      <c r="F332" s="253" t="s">
        <v>367</v>
      </c>
      <c r="G332" s="254" t="s">
        <v>139</v>
      </c>
      <c r="H332" s="255">
        <v>4</v>
      </c>
      <c r="I332" s="256"/>
      <c r="J332" s="257">
        <f>ROUND(I332*H332,2)</f>
        <v>0</v>
      </c>
      <c r="K332" s="253" t="s">
        <v>148</v>
      </c>
      <c r="L332" s="41"/>
      <c r="M332" s="258" t="s">
        <v>1</v>
      </c>
      <c r="N332" s="259" t="s">
        <v>45</v>
      </c>
      <c r="O332" s="88"/>
      <c r="P332" s="242">
        <f>O332*H332</f>
        <v>0</v>
      </c>
      <c r="Q332" s="242">
        <v>0</v>
      </c>
      <c r="R332" s="242">
        <f>Q332*H332</f>
        <v>0</v>
      </c>
      <c r="S332" s="242">
        <v>0</v>
      </c>
      <c r="T332" s="243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44" t="s">
        <v>87</v>
      </c>
      <c r="AT332" s="244" t="s">
        <v>145</v>
      </c>
      <c r="AU332" s="244" t="s">
        <v>87</v>
      </c>
      <c r="AY332" s="14" t="s">
        <v>136</v>
      </c>
      <c r="BE332" s="245">
        <f>IF(N332="základní",J332,0)</f>
        <v>0</v>
      </c>
      <c r="BF332" s="245">
        <f>IF(N332="snížená",J332,0)</f>
        <v>0</v>
      </c>
      <c r="BG332" s="245">
        <f>IF(N332="zákl. přenesená",J332,0)</f>
        <v>0</v>
      </c>
      <c r="BH332" s="245">
        <f>IF(N332="sníž. přenesená",J332,0)</f>
        <v>0</v>
      </c>
      <c r="BI332" s="245">
        <f>IF(N332="nulová",J332,0)</f>
        <v>0</v>
      </c>
      <c r="BJ332" s="14" t="s">
        <v>87</v>
      </c>
      <c r="BK332" s="245">
        <f>ROUND(I332*H332,2)</f>
        <v>0</v>
      </c>
      <c r="BL332" s="14" t="s">
        <v>87</v>
      </c>
      <c r="BM332" s="244" t="s">
        <v>455</v>
      </c>
    </row>
    <row r="333" s="2" customFormat="1">
      <c r="A333" s="35"/>
      <c r="B333" s="36"/>
      <c r="C333" s="37"/>
      <c r="D333" s="246" t="s">
        <v>142</v>
      </c>
      <c r="E333" s="37"/>
      <c r="F333" s="247" t="s">
        <v>369</v>
      </c>
      <c r="G333" s="37"/>
      <c r="H333" s="37"/>
      <c r="I333" s="151"/>
      <c r="J333" s="37"/>
      <c r="K333" s="37"/>
      <c r="L333" s="41"/>
      <c r="M333" s="248"/>
      <c r="N333" s="249"/>
      <c r="O333" s="88"/>
      <c r="P333" s="88"/>
      <c r="Q333" s="88"/>
      <c r="R333" s="88"/>
      <c r="S333" s="88"/>
      <c r="T333" s="89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4" t="s">
        <v>142</v>
      </c>
      <c r="AU333" s="14" t="s">
        <v>87</v>
      </c>
    </row>
    <row r="334" s="2" customFormat="1">
      <c r="A334" s="35"/>
      <c r="B334" s="36"/>
      <c r="C334" s="37"/>
      <c r="D334" s="246" t="s">
        <v>143</v>
      </c>
      <c r="E334" s="37"/>
      <c r="F334" s="250" t="s">
        <v>453</v>
      </c>
      <c r="G334" s="37"/>
      <c r="H334" s="37"/>
      <c r="I334" s="151"/>
      <c r="J334" s="37"/>
      <c r="K334" s="37"/>
      <c r="L334" s="41"/>
      <c r="M334" s="248"/>
      <c r="N334" s="249"/>
      <c r="O334" s="88"/>
      <c r="P334" s="88"/>
      <c r="Q334" s="88"/>
      <c r="R334" s="88"/>
      <c r="S334" s="88"/>
      <c r="T334" s="89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4" t="s">
        <v>143</v>
      </c>
      <c r="AU334" s="14" t="s">
        <v>87</v>
      </c>
    </row>
    <row r="335" s="2" customFormat="1" ht="33" customHeight="1">
      <c r="A335" s="35"/>
      <c r="B335" s="36"/>
      <c r="C335" s="232" t="s">
        <v>456</v>
      </c>
      <c r="D335" s="232" t="s">
        <v>133</v>
      </c>
      <c r="E335" s="233" t="s">
        <v>372</v>
      </c>
      <c r="F335" s="234" t="s">
        <v>373</v>
      </c>
      <c r="G335" s="235" t="s">
        <v>139</v>
      </c>
      <c r="H335" s="236">
        <v>4</v>
      </c>
      <c r="I335" s="237"/>
      <c r="J335" s="238">
        <f>ROUND(I335*H335,2)</f>
        <v>0</v>
      </c>
      <c r="K335" s="234" t="s">
        <v>148</v>
      </c>
      <c r="L335" s="239"/>
      <c r="M335" s="240" t="s">
        <v>1</v>
      </c>
      <c r="N335" s="241" t="s">
        <v>45</v>
      </c>
      <c r="O335" s="88"/>
      <c r="P335" s="242">
        <f>O335*H335</f>
        <v>0</v>
      </c>
      <c r="Q335" s="242">
        <v>0</v>
      </c>
      <c r="R335" s="242">
        <f>Q335*H335</f>
        <v>0</v>
      </c>
      <c r="S335" s="242">
        <v>0</v>
      </c>
      <c r="T335" s="243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44" t="s">
        <v>234</v>
      </c>
      <c r="AT335" s="244" t="s">
        <v>133</v>
      </c>
      <c r="AU335" s="244" t="s">
        <v>87</v>
      </c>
      <c r="AY335" s="14" t="s">
        <v>136</v>
      </c>
      <c r="BE335" s="245">
        <f>IF(N335="základní",J335,0)</f>
        <v>0</v>
      </c>
      <c r="BF335" s="245">
        <f>IF(N335="snížená",J335,0)</f>
        <v>0</v>
      </c>
      <c r="BG335" s="245">
        <f>IF(N335="zákl. přenesená",J335,0)</f>
        <v>0</v>
      </c>
      <c r="BH335" s="245">
        <f>IF(N335="sníž. přenesená",J335,0)</f>
        <v>0</v>
      </c>
      <c r="BI335" s="245">
        <f>IF(N335="nulová",J335,0)</f>
        <v>0</v>
      </c>
      <c r="BJ335" s="14" t="s">
        <v>87</v>
      </c>
      <c r="BK335" s="245">
        <f>ROUND(I335*H335,2)</f>
        <v>0</v>
      </c>
      <c r="BL335" s="14" t="s">
        <v>234</v>
      </c>
      <c r="BM335" s="244" t="s">
        <v>457</v>
      </c>
    </row>
    <row r="336" s="2" customFormat="1">
      <c r="A336" s="35"/>
      <c r="B336" s="36"/>
      <c r="C336" s="37"/>
      <c r="D336" s="246" t="s">
        <v>142</v>
      </c>
      <c r="E336" s="37"/>
      <c r="F336" s="247" t="s">
        <v>373</v>
      </c>
      <c r="G336" s="37"/>
      <c r="H336" s="37"/>
      <c r="I336" s="151"/>
      <c r="J336" s="37"/>
      <c r="K336" s="37"/>
      <c r="L336" s="41"/>
      <c r="M336" s="248"/>
      <c r="N336" s="249"/>
      <c r="O336" s="88"/>
      <c r="P336" s="88"/>
      <c r="Q336" s="88"/>
      <c r="R336" s="88"/>
      <c r="S336" s="88"/>
      <c r="T336" s="89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4" t="s">
        <v>142</v>
      </c>
      <c r="AU336" s="14" t="s">
        <v>87</v>
      </c>
    </row>
    <row r="337" s="2" customFormat="1">
      <c r="A337" s="35"/>
      <c r="B337" s="36"/>
      <c r="C337" s="37"/>
      <c r="D337" s="246" t="s">
        <v>143</v>
      </c>
      <c r="E337" s="37"/>
      <c r="F337" s="250" t="s">
        <v>458</v>
      </c>
      <c r="G337" s="37"/>
      <c r="H337" s="37"/>
      <c r="I337" s="151"/>
      <c r="J337" s="37"/>
      <c r="K337" s="37"/>
      <c r="L337" s="41"/>
      <c r="M337" s="248"/>
      <c r="N337" s="249"/>
      <c r="O337" s="88"/>
      <c r="P337" s="88"/>
      <c r="Q337" s="88"/>
      <c r="R337" s="88"/>
      <c r="S337" s="88"/>
      <c r="T337" s="89"/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T337" s="14" t="s">
        <v>143</v>
      </c>
      <c r="AU337" s="14" t="s">
        <v>87</v>
      </c>
    </row>
    <row r="338" s="2" customFormat="1" ht="21.75" customHeight="1">
      <c r="A338" s="35"/>
      <c r="B338" s="36"/>
      <c r="C338" s="251" t="s">
        <v>459</v>
      </c>
      <c r="D338" s="251" t="s">
        <v>145</v>
      </c>
      <c r="E338" s="252" t="s">
        <v>377</v>
      </c>
      <c r="F338" s="253" t="s">
        <v>378</v>
      </c>
      <c r="G338" s="254" t="s">
        <v>139</v>
      </c>
      <c r="H338" s="255">
        <v>4</v>
      </c>
      <c r="I338" s="256"/>
      <c r="J338" s="257">
        <f>ROUND(I338*H338,2)</f>
        <v>0</v>
      </c>
      <c r="K338" s="253" t="s">
        <v>148</v>
      </c>
      <c r="L338" s="41"/>
      <c r="M338" s="258" t="s">
        <v>1</v>
      </c>
      <c r="N338" s="259" t="s">
        <v>45</v>
      </c>
      <c r="O338" s="88"/>
      <c r="P338" s="242">
        <f>O338*H338</f>
        <v>0</v>
      </c>
      <c r="Q338" s="242">
        <v>0</v>
      </c>
      <c r="R338" s="242">
        <f>Q338*H338</f>
        <v>0</v>
      </c>
      <c r="S338" s="242">
        <v>0</v>
      </c>
      <c r="T338" s="243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44" t="s">
        <v>87</v>
      </c>
      <c r="AT338" s="244" t="s">
        <v>145</v>
      </c>
      <c r="AU338" s="244" t="s">
        <v>87</v>
      </c>
      <c r="AY338" s="14" t="s">
        <v>136</v>
      </c>
      <c r="BE338" s="245">
        <f>IF(N338="základní",J338,0)</f>
        <v>0</v>
      </c>
      <c r="BF338" s="245">
        <f>IF(N338="snížená",J338,0)</f>
        <v>0</v>
      </c>
      <c r="BG338" s="245">
        <f>IF(N338="zákl. přenesená",J338,0)</f>
        <v>0</v>
      </c>
      <c r="BH338" s="245">
        <f>IF(N338="sníž. přenesená",J338,0)</f>
        <v>0</v>
      </c>
      <c r="BI338" s="245">
        <f>IF(N338="nulová",J338,0)</f>
        <v>0</v>
      </c>
      <c r="BJ338" s="14" t="s">
        <v>87</v>
      </c>
      <c r="BK338" s="245">
        <f>ROUND(I338*H338,2)</f>
        <v>0</v>
      </c>
      <c r="BL338" s="14" t="s">
        <v>87</v>
      </c>
      <c r="BM338" s="244" t="s">
        <v>460</v>
      </c>
    </row>
    <row r="339" s="2" customFormat="1">
      <c r="A339" s="35"/>
      <c r="B339" s="36"/>
      <c r="C339" s="37"/>
      <c r="D339" s="246" t="s">
        <v>142</v>
      </c>
      <c r="E339" s="37"/>
      <c r="F339" s="247" t="s">
        <v>380</v>
      </c>
      <c r="G339" s="37"/>
      <c r="H339" s="37"/>
      <c r="I339" s="151"/>
      <c r="J339" s="37"/>
      <c r="K339" s="37"/>
      <c r="L339" s="41"/>
      <c r="M339" s="248"/>
      <c r="N339" s="249"/>
      <c r="O339" s="88"/>
      <c r="P339" s="88"/>
      <c r="Q339" s="88"/>
      <c r="R339" s="88"/>
      <c r="S339" s="88"/>
      <c r="T339" s="89"/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T339" s="14" t="s">
        <v>142</v>
      </c>
      <c r="AU339" s="14" t="s">
        <v>87</v>
      </c>
    </row>
    <row r="340" s="2" customFormat="1">
      <c r="A340" s="35"/>
      <c r="B340" s="36"/>
      <c r="C340" s="37"/>
      <c r="D340" s="246" t="s">
        <v>143</v>
      </c>
      <c r="E340" s="37"/>
      <c r="F340" s="250" t="s">
        <v>458</v>
      </c>
      <c r="G340" s="37"/>
      <c r="H340" s="37"/>
      <c r="I340" s="151"/>
      <c r="J340" s="37"/>
      <c r="K340" s="37"/>
      <c r="L340" s="41"/>
      <c r="M340" s="248"/>
      <c r="N340" s="249"/>
      <c r="O340" s="88"/>
      <c r="P340" s="88"/>
      <c r="Q340" s="88"/>
      <c r="R340" s="88"/>
      <c r="S340" s="88"/>
      <c r="T340" s="89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4" t="s">
        <v>143</v>
      </c>
      <c r="AU340" s="14" t="s">
        <v>87</v>
      </c>
    </row>
    <row r="341" s="2" customFormat="1" ht="21.75" customHeight="1">
      <c r="A341" s="35"/>
      <c r="B341" s="36"/>
      <c r="C341" s="232" t="s">
        <v>461</v>
      </c>
      <c r="D341" s="232" t="s">
        <v>133</v>
      </c>
      <c r="E341" s="233" t="s">
        <v>231</v>
      </c>
      <c r="F341" s="234" t="s">
        <v>232</v>
      </c>
      <c r="G341" s="235" t="s">
        <v>233</v>
      </c>
      <c r="H341" s="236">
        <v>60</v>
      </c>
      <c r="I341" s="237"/>
      <c r="J341" s="238">
        <f>ROUND(I341*H341,2)</f>
        <v>0</v>
      </c>
      <c r="K341" s="234" t="s">
        <v>148</v>
      </c>
      <c r="L341" s="239"/>
      <c r="M341" s="240" t="s">
        <v>1</v>
      </c>
      <c r="N341" s="241" t="s">
        <v>45</v>
      </c>
      <c r="O341" s="88"/>
      <c r="P341" s="242">
        <f>O341*H341</f>
        <v>0</v>
      </c>
      <c r="Q341" s="242">
        <v>0</v>
      </c>
      <c r="R341" s="242">
        <f>Q341*H341</f>
        <v>0</v>
      </c>
      <c r="S341" s="242">
        <v>0</v>
      </c>
      <c r="T341" s="243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44" t="s">
        <v>234</v>
      </c>
      <c r="AT341" s="244" t="s">
        <v>133</v>
      </c>
      <c r="AU341" s="244" t="s">
        <v>87</v>
      </c>
      <c r="AY341" s="14" t="s">
        <v>136</v>
      </c>
      <c r="BE341" s="245">
        <f>IF(N341="základní",J341,0)</f>
        <v>0</v>
      </c>
      <c r="BF341" s="245">
        <f>IF(N341="snížená",J341,0)</f>
        <v>0</v>
      </c>
      <c r="BG341" s="245">
        <f>IF(N341="zákl. přenesená",J341,0)</f>
        <v>0</v>
      </c>
      <c r="BH341" s="245">
        <f>IF(N341="sníž. přenesená",J341,0)</f>
        <v>0</v>
      </c>
      <c r="BI341" s="245">
        <f>IF(N341="nulová",J341,0)</f>
        <v>0</v>
      </c>
      <c r="BJ341" s="14" t="s">
        <v>87</v>
      </c>
      <c r="BK341" s="245">
        <f>ROUND(I341*H341,2)</f>
        <v>0</v>
      </c>
      <c r="BL341" s="14" t="s">
        <v>234</v>
      </c>
      <c r="BM341" s="244" t="s">
        <v>462</v>
      </c>
    </row>
    <row r="342" s="2" customFormat="1">
      <c r="A342" s="35"/>
      <c r="B342" s="36"/>
      <c r="C342" s="37"/>
      <c r="D342" s="246" t="s">
        <v>142</v>
      </c>
      <c r="E342" s="37"/>
      <c r="F342" s="247" t="s">
        <v>236</v>
      </c>
      <c r="G342" s="37"/>
      <c r="H342" s="37"/>
      <c r="I342" s="151"/>
      <c r="J342" s="37"/>
      <c r="K342" s="37"/>
      <c r="L342" s="41"/>
      <c r="M342" s="248"/>
      <c r="N342" s="249"/>
      <c r="O342" s="88"/>
      <c r="P342" s="88"/>
      <c r="Q342" s="88"/>
      <c r="R342" s="88"/>
      <c r="S342" s="88"/>
      <c r="T342" s="89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4" t="s">
        <v>142</v>
      </c>
      <c r="AU342" s="14" t="s">
        <v>87</v>
      </c>
    </row>
    <row r="343" s="2" customFormat="1">
      <c r="A343" s="35"/>
      <c r="B343" s="36"/>
      <c r="C343" s="37"/>
      <c r="D343" s="246" t="s">
        <v>143</v>
      </c>
      <c r="E343" s="37"/>
      <c r="F343" s="250" t="s">
        <v>463</v>
      </c>
      <c r="G343" s="37"/>
      <c r="H343" s="37"/>
      <c r="I343" s="151"/>
      <c r="J343" s="37"/>
      <c r="K343" s="37"/>
      <c r="L343" s="41"/>
      <c r="M343" s="248"/>
      <c r="N343" s="249"/>
      <c r="O343" s="88"/>
      <c r="P343" s="88"/>
      <c r="Q343" s="88"/>
      <c r="R343" s="88"/>
      <c r="S343" s="88"/>
      <c r="T343" s="89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4" t="s">
        <v>143</v>
      </c>
      <c r="AU343" s="14" t="s">
        <v>87</v>
      </c>
    </row>
    <row r="344" s="2" customFormat="1" ht="21.75" customHeight="1">
      <c r="A344" s="35"/>
      <c r="B344" s="36"/>
      <c r="C344" s="251" t="s">
        <v>464</v>
      </c>
      <c r="D344" s="251" t="s">
        <v>145</v>
      </c>
      <c r="E344" s="252" t="s">
        <v>242</v>
      </c>
      <c r="F344" s="253" t="s">
        <v>243</v>
      </c>
      <c r="G344" s="254" t="s">
        <v>233</v>
      </c>
      <c r="H344" s="255">
        <v>60</v>
      </c>
      <c r="I344" s="256"/>
      <c r="J344" s="257">
        <f>ROUND(I344*H344,2)</f>
        <v>0</v>
      </c>
      <c r="K344" s="253" t="s">
        <v>148</v>
      </c>
      <c r="L344" s="41"/>
      <c r="M344" s="258" t="s">
        <v>1</v>
      </c>
      <c r="N344" s="259" t="s">
        <v>45</v>
      </c>
      <c r="O344" s="88"/>
      <c r="P344" s="242">
        <f>O344*H344</f>
        <v>0</v>
      </c>
      <c r="Q344" s="242">
        <v>0</v>
      </c>
      <c r="R344" s="242">
        <f>Q344*H344</f>
        <v>0</v>
      </c>
      <c r="S344" s="242">
        <v>0</v>
      </c>
      <c r="T344" s="243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44" t="s">
        <v>87</v>
      </c>
      <c r="AT344" s="244" t="s">
        <v>145</v>
      </c>
      <c r="AU344" s="244" t="s">
        <v>87</v>
      </c>
      <c r="AY344" s="14" t="s">
        <v>136</v>
      </c>
      <c r="BE344" s="245">
        <f>IF(N344="základní",J344,0)</f>
        <v>0</v>
      </c>
      <c r="BF344" s="245">
        <f>IF(N344="snížená",J344,0)</f>
        <v>0</v>
      </c>
      <c r="BG344" s="245">
        <f>IF(N344="zákl. přenesená",J344,0)</f>
        <v>0</v>
      </c>
      <c r="BH344" s="245">
        <f>IF(N344="sníž. přenesená",J344,0)</f>
        <v>0</v>
      </c>
      <c r="BI344" s="245">
        <f>IF(N344="nulová",J344,0)</f>
        <v>0</v>
      </c>
      <c r="BJ344" s="14" t="s">
        <v>87</v>
      </c>
      <c r="BK344" s="245">
        <f>ROUND(I344*H344,2)</f>
        <v>0</v>
      </c>
      <c r="BL344" s="14" t="s">
        <v>87</v>
      </c>
      <c r="BM344" s="244" t="s">
        <v>465</v>
      </c>
    </row>
    <row r="345" s="2" customFormat="1">
      <c r="A345" s="35"/>
      <c r="B345" s="36"/>
      <c r="C345" s="37"/>
      <c r="D345" s="246" t="s">
        <v>142</v>
      </c>
      <c r="E345" s="37"/>
      <c r="F345" s="247" t="s">
        <v>243</v>
      </c>
      <c r="G345" s="37"/>
      <c r="H345" s="37"/>
      <c r="I345" s="151"/>
      <c r="J345" s="37"/>
      <c r="K345" s="37"/>
      <c r="L345" s="41"/>
      <c r="M345" s="248"/>
      <c r="N345" s="249"/>
      <c r="O345" s="88"/>
      <c r="P345" s="88"/>
      <c r="Q345" s="88"/>
      <c r="R345" s="88"/>
      <c r="S345" s="88"/>
      <c r="T345" s="89"/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T345" s="14" t="s">
        <v>142</v>
      </c>
      <c r="AU345" s="14" t="s">
        <v>87</v>
      </c>
    </row>
    <row r="346" s="2" customFormat="1">
      <c r="A346" s="35"/>
      <c r="B346" s="36"/>
      <c r="C346" s="37"/>
      <c r="D346" s="246" t="s">
        <v>143</v>
      </c>
      <c r="E346" s="37"/>
      <c r="F346" s="250" t="s">
        <v>466</v>
      </c>
      <c r="G346" s="37"/>
      <c r="H346" s="37"/>
      <c r="I346" s="151"/>
      <c r="J346" s="37"/>
      <c r="K346" s="37"/>
      <c r="L346" s="41"/>
      <c r="M346" s="248"/>
      <c r="N346" s="249"/>
      <c r="O346" s="88"/>
      <c r="P346" s="88"/>
      <c r="Q346" s="88"/>
      <c r="R346" s="88"/>
      <c r="S346" s="88"/>
      <c r="T346" s="89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4" t="s">
        <v>143</v>
      </c>
      <c r="AU346" s="14" t="s">
        <v>87</v>
      </c>
    </row>
    <row r="347" s="11" customFormat="1" ht="25.92" customHeight="1">
      <c r="A347" s="11"/>
      <c r="B347" s="218"/>
      <c r="C347" s="219"/>
      <c r="D347" s="220" t="s">
        <v>79</v>
      </c>
      <c r="E347" s="221" t="s">
        <v>467</v>
      </c>
      <c r="F347" s="221" t="s">
        <v>468</v>
      </c>
      <c r="G347" s="219"/>
      <c r="H347" s="219"/>
      <c r="I347" s="222"/>
      <c r="J347" s="223">
        <f>BK347</f>
        <v>0</v>
      </c>
      <c r="K347" s="219"/>
      <c r="L347" s="224"/>
      <c r="M347" s="225"/>
      <c r="N347" s="226"/>
      <c r="O347" s="226"/>
      <c r="P347" s="227">
        <f>SUM(P348:P439)</f>
        <v>0</v>
      </c>
      <c r="Q347" s="226"/>
      <c r="R347" s="227">
        <f>SUM(R348:R439)</f>
        <v>0</v>
      </c>
      <c r="S347" s="226"/>
      <c r="T347" s="228">
        <f>SUM(T348:T439)</f>
        <v>0</v>
      </c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R347" s="229" t="s">
        <v>135</v>
      </c>
      <c r="AT347" s="230" t="s">
        <v>79</v>
      </c>
      <c r="AU347" s="230" t="s">
        <v>80</v>
      </c>
      <c r="AY347" s="229" t="s">
        <v>136</v>
      </c>
      <c r="BK347" s="231">
        <f>SUM(BK348:BK439)</f>
        <v>0</v>
      </c>
    </row>
    <row r="348" s="2" customFormat="1" ht="55.5" customHeight="1">
      <c r="A348" s="35"/>
      <c r="B348" s="36"/>
      <c r="C348" s="232" t="s">
        <v>469</v>
      </c>
      <c r="D348" s="232" t="s">
        <v>133</v>
      </c>
      <c r="E348" s="233" t="s">
        <v>470</v>
      </c>
      <c r="F348" s="234" t="s">
        <v>471</v>
      </c>
      <c r="G348" s="235" t="s">
        <v>139</v>
      </c>
      <c r="H348" s="236">
        <v>1</v>
      </c>
      <c r="I348" s="237"/>
      <c r="J348" s="238">
        <f>ROUND(I348*H348,2)</f>
        <v>0</v>
      </c>
      <c r="K348" s="234" t="s">
        <v>148</v>
      </c>
      <c r="L348" s="239"/>
      <c r="M348" s="240" t="s">
        <v>1</v>
      </c>
      <c r="N348" s="241" t="s">
        <v>45</v>
      </c>
      <c r="O348" s="88"/>
      <c r="P348" s="242">
        <f>O348*H348</f>
        <v>0</v>
      </c>
      <c r="Q348" s="242">
        <v>0</v>
      </c>
      <c r="R348" s="242">
        <f>Q348*H348</f>
        <v>0</v>
      </c>
      <c r="S348" s="242">
        <v>0</v>
      </c>
      <c r="T348" s="243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44" t="s">
        <v>234</v>
      </c>
      <c r="AT348" s="244" t="s">
        <v>133</v>
      </c>
      <c r="AU348" s="244" t="s">
        <v>87</v>
      </c>
      <c r="AY348" s="14" t="s">
        <v>136</v>
      </c>
      <c r="BE348" s="245">
        <f>IF(N348="základní",J348,0)</f>
        <v>0</v>
      </c>
      <c r="BF348" s="245">
        <f>IF(N348="snížená",J348,0)</f>
        <v>0</v>
      </c>
      <c r="BG348" s="245">
        <f>IF(N348="zákl. přenesená",J348,0)</f>
        <v>0</v>
      </c>
      <c r="BH348" s="245">
        <f>IF(N348="sníž. přenesená",J348,0)</f>
        <v>0</v>
      </c>
      <c r="BI348" s="245">
        <f>IF(N348="nulová",J348,0)</f>
        <v>0</v>
      </c>
      <c r="BJ348" s="14" t="s">
        <v>87</v>
      </c>
      <c r="BK348" s="245">
        <f>ROUND(I348*H348,2)</f>
        <v>0</v>
      </c>
      <c r="BL348" s="14" t="s">
        <v>234</v>
      </c>
      <c r="BM348" s="244" t="s">
        <v>472</v>
      </c>
    </row>
    <row r="349" s="2" customFormat="1">
      <c r="A349" s="35"/>
      <c r="B349" s="36"/>
      <c r="C349" s="37"/>
      <c r="D349" s="246" t="s">
        <v>142</v>
      </c>
      <c r="E349" s="37"/>
      <c r="F349" s="247" t="s">
        <v>471</v>
      </c>
      <c r="G349" s="37"/>
      <c r="H349" s="37"/>
      <c r="I349" s="151"/>
      <c r="J349" s="37"/>
      <c r="K349" s="37"/>
      <c r="L349" s="41"/>
      <c r="M349" s="248"/>
      <c r="N349" s="249"/>
      <c r="O349" s="88"/>
      <c r="P349" s="88"/>
      <c r="Q349" s="88"/>
      <c r="R349" s="88"/>
      <c r="S349" s="88"/>
      <c r="T349" s="89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4" t="s">
        <v>142</v>
      </c>
      <c r="AU349" s="14" t="s">
        <v>87</v>
      </c>
    </row>
    <row r="350" s="2" customFormat="1">
      <c r="A350" s="35"/>
      <c r="B350" s="36"/>
      <c r="C350" s="37"/>
      <c r="D350" s="246" t="s">
        <v>143</v>
      </c>
      <c r="E350" s="37"/>
      <c r="F350" s="250" t="s">
        <v>473</v>
      </c>
      <c r="G350" s="37"/>
      <c r="H350" s="37"/>
      <c r="I350" s="151"/>
      <c r="J350" s="37"/>
      <c r="K350" s="37"/>
      <c r="L350" s="41"/>
      <c r="M350" s="248"/>
      <c r="N350" s="249"/>
      <c r="O350" s="88"/>
      <c r="P350" s="88"/>
      <c r="Q350" s="88"/>
      <c r="R350" s="88"/>
      <c r="S350" s="88"/>
      <c r="T350" s="89"/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T350" s="14" t="s">
        <v>143</v>
      </c>
      <c r="AU350" s="14" t="s">
        <v>87</v>
      </c>
    </row>
    <row r="351" s="2" customFormat="1" ht="44.25" customHeight="1">
      <c r="A351" s="35"/>
      <c r="B351" s="36"/>
      <c r="C351" s="251" t="s">
        <v>474</v>
      </c>
      <c r="D351" s="251" t="s">
        <v>145</v>
      </c>
      <c r="E351" s="252" t="s">
        <v>475</v>
      </c>
      <c r="F351" s="253" t="s">
        <v>476</v>
      </c>
      <c r="G351" s="254" t="s">
        <v>139</v>
      </c>
      <c r="H351" s="255">
        <v>1</v>
      </c>
      <c r="I351" s="256"/>
      <c r="J351" s="257">
        <f>ROUND(I351*H351,2)</f>
        <v>0</v>
      </c>
      <c r="K351" s="253" t="s">
        <v>148</v>
      </c>
      <c r="L351" s="41"/>
      <c r="M351" s="258" t="s">
        <v>1</v>
      </c>
      <c r="N351" s="259" t="s">
        <v>45</v>
      </c>
      <c r="O351" s="88"/>
      <c r="P351" s="242">
        <f>O351*H351</f>
        <v>0</v>
      </c>
      <c r="Q351" s="242">
        <v>0</v>
      </c>
      <c r="R351" s="242">
        <f>Q351*H351</f>
        <v>0</v>
      </c>
      <c r="S351" s="242">
        <v>0</v>
      </c>
      <c r="T351" s="243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44" t="s">
        <v>87</v>
      </c>
      <c r="AT351" s="244" t="s">
        <v>145</v>
      </c>
      <c r="AU351" s="244" t="s">
        <v>87</v>
      </c>
      <c r="AY351" s="14" t="s">
        <v>136</v>
      </c>
      <c r="BE351" s="245">
        <f>IF(N351="základní",J351,0)</f>
        <v>0</v>
      </c>
      <c r="BF351" s="245">
        <f>IF(N351="snížená",J351,0)</f>
        <v>0</v>
      </c>
      <c r="BG351" s="245">
        <f>IF(N351="zákl. přenesená",J351,0)</f>
        <v>0</v>
      </c>
      <c r="BH351" s="245">
        <f>IF(N351="sníž. přenesená",J351,0)</f>
        <v>0</v>
      </c>
      <c r="BI351" s="245">
        <f>IF(N351="nulová",J351,0)</f>
        <v>0</v>
      </c>
      <c r="BJ351" s="14" t="s">
        <v>87</v>
      </c>
      <c r="BK351" s="245">
        <f>ROUND(I351*H351,2)</f>
        <v>0</v>
      </c>
      <c r="BL351" s="14" t="s">
        <v>87</v>
      </c>
      <c r="BM351" s="244" t="s">
        <v>477</v>
      </c>
    </row>
    <row r="352" s="2" customFormat="1">
      <c r="A352" s="35"/>
      <c r="B352" s="36"/>
      <c r="C352" s="37"/>
      <c r="D352" s="246" t="s">
        <v>142</v>
      </c>
      <c r="E352" s="37"/>
      <c r="F352" s="247" t="s">
        <v>478</v>
      </c>
      <c r="G352" s="37"/>
      <c r="H352" s="37"/>
      <c r="I352" s="151"/>
      <c r="J352" s="37"/>
      <c r="K352" s="37"/>
      <c r="L352" s="41"/>
      <c r="M352" s="248"/>
      <c r="N352" s="249"/>
      <c r="O352" s="88"/>
      <c r="P352" s="88"/>
      <c r="Q352" s="88"/>
      <c r="R352" s="88"/>
      <c r="S352" s="88"/>
      <c r="T352" s="89"/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T352" s="14" t="s">
        <v>142</v>
      </c>
      <c r="AU352" s="14" t="s">
        <v>87</v>
      </c>
    </row>
    <row r="353" s="2" customFormat="1" ht="33" customHeight="1">
      <c r="A353" s="35"/>
      <c r="B353" s="36"/>
      <c r="C353" s="232" t="s">
        <v>479</v>
      </c>
      <c r="D353" s="232" t="s">
        <v>133</v>
      </c>
      <c r="E353" s="233" t="s">
        <v>480</v>
      </c>
      <c r="F353" s="234" t="s">
        <v>481</v>
      </c>
      <c r="G353" s="235" t="s">
        <v>139</v>
      </c>
      <c r="H353" s="236">
        <v>1</v>
      </c>
      <c r="I353" s="237"/>
      <c r="J353" s="238">
        <f>ROUND(I353*H353,2)</f>
        <v>0</v>
      </c>
      <c r="K353" s="234" t="s">
        <v>148</v>
      </c>
      <c r="L353" s="239"/>
      <c r="M353" s="240" t="s">
        <v>1</v>
      </c>
      <c r="N353" s="241" t="s">
        <v>45</v>
      </c>
      <c r="O353" s="88"/>
      <c r="P353" s="242">
        <f>O353*H353</f>
        <v>0</v>
      </c>
      <c r="Q353" s="242">
        <v>0</v>
      </c>
      <c r="R353" s="242">
        <f>Q353*H353</f>
        <v>0</v>
      </c>
      <c r="S353" s="242">
        <v>0</v>
      </c>
      <c r="T353" s="243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44" t="s">
        <v>234</v>
      </c>
      <c r="AT353" s="244" t="s">
        <v>133</v>
      </c>
      <c r="AU353" s="244" t="s">
        <v>87</v>
      </c>
      <c r="AY353" s="14" t="s">
        <v>136</v>
      </c>
      <c r="BE353" s="245">
        <f>IF(N353="základní",J353,0)</f>
        <v>0</v>
      </c>
      <c r="BF353" s="245">
        <f>IF(N353="snížená",J353,0)</f>
        <v>0</v>
      </c>
      <c r="BG353" s="245">
        <f>IF(N353="zákl. přenesená",J353,0)</f>
        <v>0</v>
      </c>
      <c r="BH353" s="245">
        <f>IF(N353="sníž. přenesená",J353,0)</f>
        <v>0</v>
      </c>
      <c r="BI353" s="245">
        <f>IF(N353="nulová",J353,0)</f>
        <v>0</v>
      </c>
      <c r="BJ353" s="14" t="s">
        <v>87</v>
      </c>
      <c r="BK353" s="245">
        <f>ROUND(I353*H353,2)</f>
        <v>0</v>
      </c>
      <c r="BL353" s="14" t="s">
        <v>234</v>
      </c>
      <c r="BM353" s="244" t="s">
        <v>482</v>
      </c>
    </row>
    <row r="354" s="2" customFormat="1">
      <c r="A354" s="35"/>
      <c r="B354" s="36"/>
      <c r="C354" s="37"/>
      <c r="D354" s="246" t="s">
        <v>142</v>
      </c>
      <c r="E354" s="37"/>
      <c r="F354" s="247" t="s">
        <v>481</v>
      </c>
      <c r="G354" s="37"/>
      <c r="H354" s="37"/>
      <c r="I354" s="151"/>
      <c r="J354" s="37"/>
      <c r="K354" s="37"/>
      <c r="L354" s="41"/>
      <c r="M354" s="248"/>
      <c r="N354" s="249"/>
      <c r="O354" s="88"/>
      <c r="P354" s="88"/>
      <c r="Q354" s="88"/>
      <c r="R354" s="88"/>
      <c r="S354" s="88"/>
      <c r="T354" s="89"/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T354" s="14" t="s">
        <v>142</v>
      </c>
      <c r="AU354" s="14" t="s">
        <v>87</v>
      </c>
    </row>
    <row r="355" s="2" customFormat="1">
      <c r="A355" s="35"/>
      <c r="B355" s="36"/>
      <c r="C355" s="37"/>
      <c r="D355" s="246" t="s">
        <v>143</v>
      </c>
      <c r="E355" s="37"/>
      <c r="F355" s="250" t="s">
        <v>483</v>
      </c>
      <c r="G355" s="37"/>
      <c r="H355" s="37"/>
      <c r="I355" s="151"/>
      <c r="J355" s="37"/>
      <c r="K355" s="37"/>
      <c r="L355" s="41"/>
      <c r="M355" s="248"/>
      <c r="N355" s="249"/>
      <c r="O355" s="88"/>
      <c r="P355" s="88"/>
      <c r="Q355" s="88"/>
      <c r="R355" s="88"/>
      <c r="S355" s="88"/>
      <c r="T355" s="89"/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T355" s="14" t="s">
        <v>143</v>
      </c>
      <c r="AU355" s="14" t="s">
        <v>87</v>
      </c>
    </row>
    <row r="356" s="2" customFormat="1" ht="33" customHeight="1">
      <c r="A356" s="35"/>
      <c r="B356" s="36"/>
      <c r="C356" s="251" t="s">
        <v>484</v>
      </c>
      <c r="D356" s="251" t="s">
        <v>145</v>
      </c>
      <c r="E356" s="252" t="s">
        <v>485</v>
      </c>
      <c r="F356" s="253" t="s">
        <v>486</v>
      </c>
      <c r="G356" s="254" t="s">
        <v>139</v>
      </c>
      <c r="H356" s="255">
        <v>1</v>
      </c>
      <c r="I356" s="256"/>
      <c r="J356" s="257">
        <f>ROUND(I356*H356,2)</f>
        <v>0</v>
      </c>
      <c r="K356" s="253" t="s">
        <v>148</v>
      </c>
      <c r="L356" s="41"/>
      <c r="M356" s="258" t="s">
        <v>1</v>
      </c>
      <c r="N356" s="259" t="s">
        <v>45</v>
      </c>
      <c r="O356" s="88"/>
      <c r="P356" s="242">
        <f>O356*H356</f>
        <v>0</v>
      </c>
      <c r="Q356" s="242">
        <v>0</v>
      </c>
      <c r="R356" s="242">
        <f>Q356*H356</f>
        <v>0</v>
      </c>
      <c r="S356" s="242">
        <v>0</v>
      </c>
      <c r="T356" s="243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44" t="s">
        <v>87</v>
      </c>
      <c r="AT356" s="244" t="s">
        <v>145</v>
      </c>
      <c r="AU356" s="244" t="s">
        <v>87</v>
      </c>
      <c r="AY356" s="14" t="s">
        <v>136</v>
      </c>
      <c r="BE356" s="245">
        <f>IF(N356="základní",J356,0)</f>
        <v>0</v>
      </c>
      <c r="BF356" s="245">
        <f>IF(N356="snížená",J356,0)</f>
        <v>0</v>
      </c>
      <c r="BG356" s="245">
        <f>IF(N356="zákl. přenesená",J356,0)</f>
        <v>0</v>
      </c>
      <c r="BH356" s="245">
        <f>IF(N356="sníž. přenesená",J356,0)</f>
        <v>0</v>
      </c>
      <c r="BI356" s="245">
        <f>IF(N356="nulová",J356,0)</f>
        <v>0</v>
      </c>
      <c r="BJ356" s="14" t="s">
        <v>87</v>
      </c>
      <c r="BK356" s="245">
        <f>ROUND(I356*H356,2)</f>
        <v>0</v>
      </c>
      <c r="BL356" s="14" t="s">
        <v>87</v>
      </c>
      <c r="BM356" s="244" t="s">
        <v>487</v>
      </c>
    </row>
    <row r="357" s="2" customFormat="1">
      <c r="A357" s="35"/>
      <c r="B357" s="36"/>
      <c r="C357" s="37"/>
      <c r="D357" s="246" t="s">
        <v>142</v>
      </c>
      <c r="E357" s="37"/>
      <c r="F357" s="247" t="s">
        <v>488</v>
      </c>
      <c r="G357" s="37"/>
      <c r="H357" s="37"/>
      <c r="I357" s="151"/>
      <c r="J357" s="37"/>
      <c r="K357" s="37"/>
      <c r="L357" s="41"/>
      <c r="M357" s="248"/>
      <c r="N357" s="249"/>
      <c r="O357" s="88"/>
      <c r="P357" s="88"/>
      <c r="Q357" s="88"/>
      <c r="R357" s="88"/>
      <c r="S357" s="88"/>
      <c r="T357" s="89"/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T357" s="14" t="s">
        <v>142</v>
      </c>
      <c r="AU357" s="14" t="s">
        <v>87</v>
      </c>
    </row>
    <row r="358" s="2" customFormat="1">
      <c r="A358" s="35"/>
      <c r="B358" s="36"/>
      <c r="C358" s="37"/>
      <c r="D358" s="246" t="s">
        <v>143</v>
      </c>
      <c r="E358" s="37"/>
      <c r="F358" s="250" t="s">
        <v>489</v>
      </c>
      <c r="G358" s="37"/>
      <c r="H358" s="37"/>
      <c r="I358" s="151"/>
      <c r="J358" s="37"/>
      <c r="K358" s="37"/>
      <c r="L358" s="41"/>
      <c r="M358" s="248"/>
      <c r="N358" s="249"/>
      <c r="O358" s="88"/>
      <c r="P358" s="88"/>
      <c r="Q358" s="88"/>
      <c r="R358" s="88"/>
      <c r="S358" s="88"/>
      <c r="T358" s="89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4" t="s">
        <v>143</v>
      </c>
      <c r="AU358" s="14" t="s">
        <v>87</v>
      </c>
    </row>
    <row r="359" s="2" customFormat="1" ht="33" customHeight="1">
      <c r="A359" s="35"/>
      <c r="B359" s="36"/>
      <c r="C359" s="232" t="s">
        <v>490</v>
      </c>
      <c r="D359" s="232" t="s">
        <v>133</v>
      </c>
      <c r="E359" s="233" t="s">
        <v>491</v>
      </c>
      <c r="F359" s="234" t="s">
        <v>492</v>
      </c>
      <c r="G359" s="235" t="s">
        <v>139</v>
      </c>
      <c r="H359" s="236">
        <v>1</v>
      </c>
      <c r="I359" s="237"/>
      <c r="J359" s="238">
        <f>ROUND(I359*H359,2)</f>
        <v>0</v>
      </c>
      <c r="K359" s="234" t="s">
        <v>148</v>
      </c>
      <c r="L359" s="239"/>
      <c r="M359" s="240" t="s">
        <v>1</v>
      </c>
      <c r="N359" s="241" t="s">
        <v>45</v>
      </c>
      <c r="O359" s="88"/>
      <c r="P359" s="242">
        <f>O359*H359</f>
        <v>0</v>
      </c>
      <c r="Q359" s="242">
        <v>0</v>
      </c>
      <c r="R359" s="242">
        <f>Q359*H359</f>
        <v>0</v>
      </c>
      <c r="S359" s="242">
        <v>0</v>
      </c>
      <c r="T359" s="243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44" t="s">
        <v>234</v>
      </c>
      <c r="AT359" s="244" t="s">
        <v>133</v>
      </c>
      <c r="AU359" s="244" t="s">
        <v>87</v>
      </c>
      <c r="AY359" s="14" t="s">
        <v>136</v>
      </c>
      <c r="BE359" s="245">
        <f>IF(N359="základní",J359,0)</f>
        <v>0</v>
      </c>
      <c r="BF359" s="245">
        <f>IF(N359="snížená",J359,0)</f>
        <v>0</v>
      </c>
      <c r="BG359" s="245">
        <f>IF(N359="zákl. přenesená",J359,0)</f>
        <v>0</v>
      </c>
      <c r="BH359" s="245">
        <f>IF(N359="sníž. přenesená",J359,0)</f>
        <v>0</v>
      </c>
      <c r="BI359" s="245">
        <f>IF(N359="nulová",J359,0)</f>
        <v>0</v>
      </c>
      <c r="BJ359" s="14" t="s">
        <v>87</v>
      </c>
      <c r="BK359" s="245">
        <f>ROUND(I359*H359,2)</f>
        <v>0</v>
      </c>
      <c r="BL359" s="14" t="s">
        <v>234</v>
      </c>
      <c r="BM359" s="244" t="s">
        <v>493</v>
      </c>
    </row>
    <row r="360" s="2" customFormat="1">
      <c r="A360" s="35"/>
      <c r="B360" s="36"/>
      <c r="C360" s="37"/>
      <c r="D360" s="246" t="s">
        <v>142</v>
      </c>
      <c r="E360" s="37"/>
      <c r="F360" s="247" t="s">
        <v>492</v>
      </c>
      <c r="G360" s="37"/>
      <c r="H360" s="37"/>
      <c r="I360" s="151"/>
      <c r="J360" s="37"/>
      <c r="K360" s="37"/>
      <c r="L360" s="41"/>
      <c r="M360" s="248"/>
      <c r="N360" s="249"/>
      <c r="O360" s="88"/>
      <c r="P360" s="88"/>
      <c r="Q360" s="88"/>
      <c r="R360" s="88"/>
      <c r="S360" s="88"/>
      <c r="T360" s="89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4" t="s">
        <v>142</v>
      </c>
      <c r="AU360" s="14" t="s">
        <v>87</v>
      </c>
    </row>
    <row r="361" s="2" customFormat="1">
      <c r="A361" s="35"/>
      <c r="B361" s="36"/>
      <c r="C361" s="37"/>
      <c r="D361" s="246" t="s">
        <v>143</v>
      </c>
      <c r="E361" s="37"/>
      <c r="F361" s="250" t="s">
        <v>494</v>
      </c>
      <c r="G361" s="37"/>
      <c r="H361" s="37"/>
      <c r="I361" s="151"/>
      <c r="J361" s="37"/>
      <c r="K361" s="37"/>
      <c r="L361" s="41"/>
      <c r="M361" s="248"/>
      <c r="N361" s="249"/>
      <c r="O361" s="88"/>
      <c r="P361" s="88"/>
      <c r="Q361" s="88"/>
      <c r="R361" s="88"/>
      <c r="S361" s="88"/>
      <c r="T361" s="89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4" t="s">
        <v>143</v>
      </c>
      <c r="AU361" s="14" t="s">
        <v>87</v>
      </c>
    </row>
    <row r="362" s="2" customFormat="1" ht="33" customHeight="1">
      <c r="A362" s="35"/>
      <c r="B362" s="36"/>
      <c r="C362" s="251" t="s">
        <v>495</v>
      </c>
      <c r="D362" s="251" t="s">
        <v>145</v>
      </c>
      <c r="E362" s="252" t="s">
        <v>496</v>
      </c>
      <c r="F362" s="253" t="s">
        <v>497</v>
      </c>
      <c r="G362" s="254" t="s">
        <v>139</v>
      </c>
      <c r="H362" s="255">
        <v>1</v>
      </c>
      <c r="I362" s="256"/>
      <c r="J362" s="257">
        <f>ROUND(I362*H362,2)</f>
        <v>0</v>
      </c>
      <c r="K362" s="253" t="s">
        <v>148</v>
      </c>
      <c r="L362" s="41"/>
      <c r="M362" s="258" t="s">
        <v>1</v>
      </c>
      <c r="N362" s="259" t="s">
        <v>45</v>
      </c>
      <c r="O362" s="88"/>
      <c r="P362" s="242">
        <f>O362*H362</f>
        <v>0</v>
      </c>
      <c r="Q362" s="242">
        <v>0</v>
      </c>
      <c r="R362" s="242">
        <f>Q362*H362</f>
        <v>0</v>
      </c>
      <c r="S362" s="242">
        <v>0</v>
      </c>
      <c r="T362" s="243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44" t="s">
        <v>87</v>
      </c>
      <c r="AT362" s="244" t="s">
        <v>145</v>
      </c>
      <c r="AU362" s="244" t="s">
        <v>87</v>
      </c>
      <c r="AY362" s="14" t="s">
        <v>136</v>
      </c>
      <c r="BE362" s="245">
        <f>IF(N362="základní",J362,0)</f>
        <v>0</v>
      </c>
      <c r="BF362" s="245">
        <f>IF(N362="snížená",J362,0)</f>
        <v>0</v>
      </c>
      <c r="BG362" s="245">
        <f>IF(N362="zákl. přenesená",J362,0)</f>
        <v>0</v>
      </c>
      <c r="BH362" s="245">
        <f>IF(N362="sníž. přenesená",J362,0)</f>
        <v>0</v>
      </c>
      <c r="BI362" s="245">
        <f>IF(N362="nulová",J362,0)</f>
        <v>0</v>
      </c>
      <c r="BJ362" s="14" t="s">
        <v>87</v>
      </c>
      <c r="BK362" s="245">
        <f>ROUND(I362*H362,2)</f>
        <v>0</v>
      </c>
      <c r="BL362" s="14" t="s">
        <v>87</v>
      </c>
      <c r="BM362" s="244" t="s">
        <v>498</v>
      </c>
    </row>
    <row r="363" s="2" customFormat="1">
      <c r="A363" s="35"/>
      <c r="B363" s="36"/>
      <c r="C363" s="37"/>
      <c r="D363" s="246" t="s">
        <v>142</v>
      </c>
      <c r="E363" s="37"/>
      <c r="F363" s="247" t="s">
        <v>499</v>
      </c>
      <c r="G363" s="37"/>
      <c r="H363" s="37"/>
      <c r="I363" s="151"/>
      <c r="J363" s="37"/>
      <c r="K363" s="37"/>
      <c r="L363" s="41"/>
      <c r="M363" s="248"/>
      <c r="N363" s="249"/>
      <c r="O363" s="88"/>
      <c r="P363" s="88"/>
      <c r="Q363" s="88"/>
      <c r="R363" s="88"/>
      <c r="S363" s="88"/>
      <c r="T363" s="89"/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T363" s="14" t="s">
        <v>142</v>
      </c>
      <c r="AU363" s="14" t="s">
        <v>87</v>
      </c>
    </row>
    <row r="364" s="2" customFormat="1" ht="33" customHeight="1">
      <c r="A364" s="35"/>
      <c r="B364" s="36"/>
      <c r="C364" s="232" t="s">
        <v>500</v>
      </c>
      <c r="D364" s="232" t="s">
        <v>133</v>
      </c>
      <c r="E364" s="233" t="s">
        <v>501</v>
      </c>
      <c r="F364" s="234" t="s">
        <v>502</v>
      </c>
      <c r="G364" s="235" t="s">
        <v>139</v>
      </c>
      <c r="H364" s="236">
        <v>1</v>
      </c>
      <c r="I364" s="237"/>
      <c r="J364" s="238">
        <f>ROUND(I364*H364,2)</f>
        <v>0</v>
      </c>
      <c r="K364" s="234" t="s">
        <v>148</v>
      </c>
      <c r="L364" s="239"/>
      <c r="M364" s="240" t="s">
        <v>1</v>
      </c>
      <c r="N364" s="241" t="s">
        <v>45</v>
      </c>
      <c r="O364" s="88"/>
      <c r="P364" s="242">
        <f>O364*H364</f>
        <v>0</v>
      </c>
      <c r="Q364" s="242">
        <v>0</v>
      </c>
      <c r="R364" s="242">
        <f>Q364*H364</f>
        <v>0</v>
      </c>
      <c r="S364" s="242">
        <v>0</v>
      </c>
      <c r="T364" s="243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44" t="s">
        <v>234</v>
      </c>
      <c r="AT364" s="244" t="s">
        <v>133</v>
      </c>
      <c r="AU364" s="244" t="s">
        <v>87</v>
      </c>
      <c r="AY364" s="14" t="s">
        <v>136</v>
      </c>
      <c r="BE364" s="245">
        <f>IF(N364="základní",J364,0)</f>
        <v>0</v>
      </c>
      <c r="BF364" s="245">
        <f>IF(N364="snížená",J364,0)</f>
        <v>0</v>
      </c>
      <c r="BG364" s="245">
        <f>IF(N364="zákl. přenesená",J364,0)</f>
        <v>0</v>
      </c>
      <c r="BH364" s="245">
        <f>IF(N364="sníž. přenesená",J364,0)</f>
        <v>0</v>
      </c>
      <c r="BI364" s="245">
        <f>IF(N364="nulová",J364,0)</f>
        <v>0</v>
      </c>
      <c r="BJ364" s="14" t="s">
        <v>87</v>
      </c>
      <c r="BK364" s="245">
        <f>ROUND(I364*H364,2)</f>
        <v>0</v>
      </c>
      <c r="BL364" s="14" t="s">
        <v>234</v>
      </c>
      <c r="BM364" s="244" t="s">
        <v>503</v>
      </c>
    </row>
    <row r="365" s="2" customFormat="1">
      <c r="A365" s="35"/>
      <c r="B365" s="36"/>
      <c r="C365" s="37"/>
      <c r="D365" s="246" t="s">
        <v>142</v>
      </c>
      <c r="E365" s="37"/>
      <c r="F365" s="247" t="s">
        <v>502</v>
      </c>
      <c r="G365" s="37"/>
      <c r="H365" s="37"/>
      <c r="I365" s="151"/>
      <c r="J365" s="37"/>
      <c r="K365" s="37"/>
      <c r="L365" s="41"/>
      <c r="M365" s="248"/>
      <c r="N365" s="249"/>
      <c r="O365" s="88"/>
      <c r="P365" s="88"/>
      <c r="Q365" s="88"/>
      <c r="R365" s="88"/>
      <c r="S365" s="88"/>
      <c r="T365" s="89"/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T365" s="14" t="s">
        <v>142</v>
      </c>
      <c r="AU365" s="14" t="s">
        <v>87</v>
      </c>
    </row>
    <row r="366" s="2" customFormat="1">
      <c r="A366" s="35"/>
      <c r="B366" s="36"/>
      <c r="C366" s="37"/>
      <c r="D366" s="246" t="s">
        <v>143</v>
      </c>
      <c r="E366" s="37"/>
      <c r="F366" s="250" t="s">
        <v>504</v>
      </c>
      <c r="G366" s="37"/>
      <c r="H366" s="37"/>
      <c r="I366" s="151"/>
      <c r="J366" s="37"/>
      <c r="K366" s="37"/>
      <c r="L366" s="41"/>
      <c r="M366" s="248"/>
      <c r="N366" s="249"/>
      <c r="O366" s="88"/>
      <c r="P366" s="88"/>
      <c r="Q366" s="88"/>
      <c r="R366" s="88"/>
      <c r="S366" s="88"/>
      <c r="T366" s="89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4" t="s">
        <v>143</v>
      </c>
      <c r="AU366" s="14" t="s">
        <v>87</v>
      </c>
    </row>
    <row r="367" s="2" customFormat="1" ht="33" customHeight="1">
      <c r="A367" s="35"/>
      <c r="B367" s="36"/>
      <c r="C367" s="251" t="s">
        <v>505</v>
      </c>
      <c r="D367" s="251" t="s">
        <v>145</v>
      </c>
      <c r="E367" s="252" t="s">
        <v>506</v>
      </c>
      <c r="F367" s="253" t="s">
        <v>507</v>
      </c>
      <c r="G367" s="254" t="s">
        <v>139</v>
      </c>
      <c r="H367" s="255">
        <v>1</v>
      </c>
      <c r="I367" s="256"/>
      <c r="J367" s="257">
        <f>ROUND(I367*H367,2)</f>
        <v>0</v>
      </c>
      <c r="K367" s="253" t="s">
        <v>148</v>
      </c>
      <c r="L367" s="41"/>
      <c r="M367" s="258" t="s">
        <v>1</v>
      </c>
      <c r="N367" s="259" t="s">
        <v>45</v>
      </c>
      <c r="O367" s="88"/>
      <c r="P367" s="242">
        <f>O367*H367</f>
        <v>0</v>
      </c>
      <c r="Q367" s="242">
        <v>0</v>
      </c>
      <c r="R367" s="242">
        <f>Q367*H367</f>
        <v>0</v>
      </c>
      <c r="S367" s="242">
        <v>0</v>
      </c>
      <c r="T367" s="243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44" t="s">
        <v>87</v>
      </c>
      <c r="AT367" s="244" t="s">
        <v>145</v>
      </c>
      <c r="AU367" s="244" t="s">
        <v>87</v>
      </c>
      <c r="AY367" s="14" t="s">
        <v>136</v>
      </c>
      <c r="BE367" s="245">
        <f>IF(N367="základní",J367,0)</f>
        <v>0</v>
      </c>
      <c r="BF367" s="245">
        <f>IF(N367="snížená",J367,0)</f>
        <v>0</v>
      </c>
      <c r="BG367" s="245">
        <f>IF(N367="zákl. přenesená",J367,0)</f>
        <v>0</v>
      </c>
      <c r="BH367" s="245">
        <f>IF(N367="sníž. přenesená",J367,0)</f>
        <v>0</v>
      </c>
      <c r="BI367" s="245">
        <f>IF(N367="nulová",J367,0)</f>
        <v>0</v>
      </c>
      <c r="BJ367" s="14" t="s">
        <v>87</v>
      </c>
      <c r="BK367" s="245">
        <f>ROUND(I367*H367,2)</f>
        <v>0</v>
      </c>
      <c r="BL367" s="14" t="s">
        <v>87</v>
      </c>
      <c r="BM367" s="244" t="s">
        <v>508</v>
      </c>
    </row>
    <row r="368" s="2" customFormat="1">
      <c r="A368" s="35"/>
      <c r="B368" s="36"/>
      <c r="C368" s="37"/>
      <c r="D368" s="246" t="s">
        <v>142</v>
      </c>
      <c r="E368" s="37"/>
      <c r="F368" s="247" t="s">
        <v>509</v>
      </c>
      <c r="G368" s="37"/>
      <c r="H368" s="37"/>
      <c r="I368" s="151"/>
      <c r="J368" s="37"/>
      <c r="K368" s="37"/>
      <c r="L368" s="41"/>
      <c r="M368" s="248"/>
      <c r="N368" s="249"/>
      <c r="O368" s="88"/>
      <c r="P368" s="88"/>
      <c r="Q368" s="88"/>
      <c r="R368" s="88"/>
      <c r="S368" s="88"/>
      <c r="T368" s="89"/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T368" s="14" t="s">
        <v>142</v>
      </c>
      <c r="AU368" s="14" t="s">
        <v>87</v>
      </c>
    </row>
    <row r="369" s="2" customFormat="1">
      <c r="A369" s="35"/>
      <c r="B369" s="36"/>
      <c r="C369" s="37"/>
      <c r="D369" s="246" t="s">
        <v>143</v>
      </c>
      <c r="E369" s="37"/>
      <c r="F369" s="250" t="s">
        <v>510</v>
      </c>
      <c r="G369" s="37"/>
      <c r="H369" s="37"/>
      <c r="I369" s="151"/>
      <c r="J369" s="37"/>
      <c r="K369" s="37"/>
      <c r="L369" s="41"/>
      <c r="M369" s="248"/>
      <c r="N369" s="249"/>
      <c r="O369" s="88"/>
      <c r="P369" s="88"/>
      <c r="Q369" s="88"/>
      <c r="R369" s="88"/>
      <c r="S369" s="88"/>
      <c r="T369" s="89"/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T369" s="14" t="s">
        <v>143</v>
      </c>
      <c r="AU369" s="14" t="s">
        <v>87</v>
      </c>
    </row>
    <row r="370" s="2" customFormat="1" ht="44.25" customHeight="1">
      <c r="A370" s="35"/>
      <c r="B370" s="36"/>
      <c r="C370" s="232" t="s">
        <v>511</v>
      </c>
      <c r="D370" s="232" t="s">
        <v>133</v>
      </c>
      <c r="E370" s="233" t="s">
        <v>512</v>
      </c>
      <c r="F370" s="234" t="s">
        <v>513</v>
      </c>
      <c r="G370" s="235" t="s">
        <v>139</v>
      </c>
      <c r="H370" s="236">
        <v>1</v>
      </c>
      <c r="I370" s="237"/>
      <c r="J370" s="238">
        <f>ROUND(I370*H370,2)</f>
        <v>0</v>
      </c>
      <c r="K370" s="234" t="s">
        <v>148</v>
      </c>
      <c r="L370" s="239"/>
      <c r="M370" s="240" t="s">
        <v>1</v>
      </c>
      <c r="N370" s="241" t="s">
        <v>45</v>
      </c>
      <c r="O370" s="88"/>
      <c r="P370" s="242">
        <f>O370*H370</f>
        <v>0</v>
      </c>
      <c r="Q370" s="242">
        <v>0</v>
      </c>
      <c r="R370" s="242">
        <f>Q370*H370</f>
        <v>0</v>
      </c>
      <c r="S370" s="242">
        <v>0</v>
      </c>
      <c r="T370" s="243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44" t="s">
        <v>89</v>
      </c>
      <c r="AT370" s="244" t="s">
        <v>133</v>
      </c>
      <c r="AU370" s="244" t="s">
        <v>87</v>
      </c>
      <c r="AY370" s="14" t="s">
        <v>136</v>
      </c>
      <c r="BE370" s="245">
        <f>IF(N370="základní",J370,0)</f>
        <v>0</v>
      </c>
      <c r="BF370" s="245">
        <f>IF(N370="snížená",J370,0)</f>
        <v>0</v>
      </c>
      <c r="BG370" s="245">
        <f>IF(N370="zákl. přenesená",J370,0)</f>
        <v>0</v>
      </c>
      <c r="BH370" s="245">
        <f>IF(N370="sníž. přenesená",J370,0)</f>
        <v>0</v>
      </c>
      <c r="BI370" s="245">
        <f>IF(N370="nulová",J370,0)</f>
        <v>0</v>
      </c>
      <c r="BJ370" s="14" t="s">
        <v>87</v>
      </c>
      <c r="BK370" s="245">
        <f>ROUND(I370*H370,2)</f>
        <v>0</v>
      </c>
      <c r="BL370" s="14" t="s">
        <v>87</v>
      </c>
      <c r="BM370" s="244" t="s">
        <v>514</v>
      </c>
    </row>
    <row r="371" s="2" customFormat="1">
      <c r="A371" s="35"/>
      <c r="B371" s="36"/>
      <c r="C371" s="37"/>
      <c r="D371" s="246" t="s">
        <v>142</v>
      </c>
      <c r="E371" s="37"/>
      <c r="F371" s="247" t="s">
        <v>513</v>
      </c>
      <c r="G371" s="37"/>
      <c r="H371" s="37"/>
      <c r="I371" s="151"/>
      <c r="J371" s="37"/>
      <c r="K371" s="37"/>
      <c r="L371" s="41"/>
      <c r="M371" s="248"/>
      <c r="N371" s="249"/>
      <c r="O371" s="88"/>
      <c r="P371" s="88"/>
      <c r="Q371" s="88"/>
      <c r="R371" s="88"/>
      <c r="S371" s="88"/>
      <c r="T371" s="89"/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T371" s="14" t="s">
        <v>142</v>
      </c>
      <c r="AU371" s="14" t="s">
        <v>87</v>
      </c>
    </row>
    <row r="372" s="2" customFormat="1">
      <c r="A372" s="35"/>
      <c r="B372" s="36"/>
      <c r="C372" s="37"/>
      <c r="D372" s="246" t="s">
        <v>143</v>
      </c>
      <c r="E372" s="37"/>
      <c r="F372" s="250" t="s">
        <v>515</v>
      </c>
      <c r="G372" s="37"/>
      <c r="H372" s="37"/>
      <c r="I372" s="151"/>
      <c r="J372" s="37"/>
      <c r="K372" s="37"/>
      <c r="L372" s="41"/>
      <c r="M372" s="248"/>
      <c r="N372" s="249"/>
      <c r="O372" s="88"/>
      <c r="P372" s="88"/>
      <c r="Q372" s="88"/>
      <c r="R372" s="88"/>
      <c r="S372" s="88"/>
      <c r="T372" s="89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4" t="s">
        <v>143</v>
      </c>
      <c r="AU372" s="14" t="s">
        <v>87</v>
      </c>
    </row>
    <row r="373" s="2" customFormat="1" ht="33" customHeight="1">
      <c r="A373" s="35"/>
      <c r="B373" s="36"/>
      <c r="C373" s="251" t="s">
        <v>516</v>
      </c>
      <c r="D373" s="251" t="s">
        <v>145</v>
      </c>
      <c r="E373" s="252" t="s">
        <v>517</v>
      </c>
      <c r="F373" s="253" t="s">
        <v>518</v>
      </c>
      <c r="G373" s="254" t="s">
        <v>139</v>
      </c>
      <c r="H373" s="255">
        <v>1</v>
      </c>
      <c r="I373" s="256"/>
      <c r="J373" s="257">
        <f>ROUND(I373*H373,2)</f>
        <v>0</v>
      </c>
      <c r="K373" s="253" t="s">
        <v>148</v>
      </c>
      <c r="L373" s="41"/>
      <c r="M373" s="258" t="s">
        <v>1</v>
      </c>
      <c r="N373" s="259" t="s">
        <v>45</v>
      </c>
      <c r="O373" s="88"/>
      <c r="P373" s="242">
        <f>O373*H373</f>
        <v>0</v>
      </c>
      <c r="Q373" s="242">
        <v>0</v>
      </c>
      <c r="R373" s="242">
        <f>Q373*H373</f>
        <v>0</v>
      </c>
      <c r="S373" s="242">
        <v>0</v>
      </c>
      <c r="T373" s="243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44" t="s">
        <v>87</v>
      </c>
      <c r="AT373" s="244" t="s">
        <v>145</v>
      </c>
      <c r="AU373" s="244" t="s">
        <v>87</v>
      </c>
      <c r="AY373" s="14" t="s">
        <v>136</v>
      </c>
      <c r="BE373" s="245">
        <f>IF(N373="základní",J373,0)</f>
        <v>0</v>
      </c>
      <c r="BF373" s="245">
        <f>IF(N373="snížená",J373,0)</f>
        <v>0</v>
      </c>
      <c r="BG373" s="245">
        <f>IF(N373="zákl. přenesená",J373,0)</f>
        <v>0</v>
      </c>
      <c r="BH373" s="245">
        <f>IF(N373="sníž. přenesená",J373,0)</f>
        <v>0</v>
      </c>
      <c r="BI373" s="245">
        <f>IF(N373="nulová",J373,0)</f>
        <v>0</v>
      </c>
      <c r="BJ373" s="14" t="s">
        <v>87</v>
      </c>
      <c r="BK373" s="245">
        <f>ROUND(I373*H373,2)</f>
        <v>0</v>
      </c>
      <c r="BL373" s="14" t="s">
        <v>87</v>
      </c>
      <c r="BM373" s="244" t="s">
        <v>519</v>
      </c>
    </row>
    <row r="374" s="2" customFormat="1">
      <c r="A374" s="35"/>
      <c r="B374" s="36"/>
      <c r="C374" s="37"/>
      <c r="D374" s="246" t="s">
        <v>142</v>
      </c>
      <c r="E374" s="37"/>
      <c r="F374" s="247" t="s">
        <v>520</v>
      </c>
      <c r="G374" s="37"/>
      <c r="H374" s="37"/>
      <c r="I374" s="151"/>
      <c r="J374" s="37"/>
      <c r="K374" s="37"/>
      <c r="L374" s="41"/>
      <c r="M374" s="248"/>
      <c r="N374" s="249"/>
      <c r="O374" s="88"/>
      <c r="P374" s="88"/>
      <c r="Q374" s="88"/>
      <c r="R374" s="88"/>
      <c r="S374" s="88"/>
      <c r="T374" s="89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4" t="s">
        <v>142</v>
      </c>
      <c r="AU374" s="14" t="s">
        <v>87</v>
      </c>
    </row>
    <row r="375" s="2" customFormat="1" ht="21.75" customHeight="1">
      <c r="A375" s="35"/>
      <c r="B375" s="36"/>
      <c r="C375" s="232" t="s">
        <v>521</v>
      </c>
      <c r="D375" s="232" t="s">
        <v>133</v>
      </c>
      <c r="E375" s="233" t="s">
        <v>522</v>
      </c>
      <c r="F375" s="234" t="s">
        <v>523</v>
      </c>
      <c r="G375" s="235" t="s">
        <v>139</v>
      </c>
      <c r="H375" s="236">
        <v>1</v>
      </c>
      <c r="I375" s="237"/>
      <c r="J375" s="238">
        <f>ROUND(I375*H375,2)</f>
        <v>0</v>
      </c>
      <c r="K375" s="234" t="s">
        <v>148</v>
      </c>
      <c r="L375" s="239"/>
      <c r="M375" s="240" t="s">
        <v>1</v>
      </c>
      <c r="N375" s="241" t="s">
        <v>45</v>
      </c>
      <c r="O375" s="88"/>
      <c r="P375" s="242">
        <f>O375*H375</f>
        <v>0</v>
      </c>
      <c r="Q375" s="242">
        <v>0</v>
      </c>
      <c r="R375" s="242">
        <f>Q375*H375</f>
        <v>0</v>
      </c>
      <c r="S375" s="242">
        <v>0</v>
      </c>
      <c r="T375" s="243">
        <f>S375*H375</f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44" t="s">
        <v>234</v>
      </c>
      <c r="AT375" s="244" t="s">
        <v>133</v>
      </c>
      <c r="AU375" s="244" t="s">
        <v>87</v>
      </c>
      <c r="AY375" s="14" t="s">
        <v>136</v>
      </c>
      <c r="BE375" s="245">
        <f>IF(N375="základní",J375,0)</f>
        <v>0</v>
      </c>
      <c r="BF375" s="245">
        <f>IF(N375="snížená",J375,0)</f>
        <v>0</v>
      </c>
      <c r="BG375" s="245">
        <f>IF(N375="zákl. přenesená",J375,0)</f>
        <v>0</v>
      </c>
      <c r="BH375" s="245">
        <f>IF(N375="sníž. přenesená",J375,0)</f>
        <v>0</v>
      </c>
      <c r="BI375" s="245">
        <f>IF(N375="nulová",J375,0)</f>
        <v>0</v>
      </c>
      <c r="BJ375" s="14" t="s">
        <v>87</v>
      </c>
      <c r="BK375" s="245">
        <f>ROUND(I375*H375,2)</f>
        <v>0</v>
      </c>
      <c r="BL375" s="14" t="s">
        <v>234</v>
      </c>
      <c r="BM375" s="244" t="s">
        <v>524</v>
      </c>
    </row>
    <row r="376" s="2" customFormat="1">
      <c r="A376" s="35"/>
      <c r="B376" s="36"/>
      <c r="C376" s="37"/>
      <c r="D376" s="246" t="s">
        <v>142</v>
      </c>
      <c r="E376" s="37"/>
      <c r="F376" s="247" t="s">
        <v>523</v>
      </c>
      <c r="G376" s="37"/>
      <c r="H376" s="37"/>
      <c r="I376" s="151"/>
      <c r="J376" s="37"/>
      <c r="K376" s="37"/>
      <c r="L376" s="41"/>
      <c r="M376" s="248"/>
      <c r="N376" s="249"/>
      <c r="O376" s="88"/>
      <c r="P376" s="88"/>
      <c r="Q376" s="88"/>
      <c r="R376" s="88"/>
      <c r="S376" s="88"/>
      <c r="T376" s="89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4" t="s">
        <v>142</v>
      </c>
      <c r="AU376" s="14" t="s">
        <v>87</v>
      </c>
    </row>
    <row r="377" s="2" customFormat="1">
      <c r="A377" s="35"/>
      <c r="B377" s="36"/>
      <c r="C377" s="37"/>
      <c r="D377" s="246" t="s">
        <v>143</v>
      </c>
      <c r="E377" s="37"/>
      <c r="F377" s="250" t="s">
        <v>525</v>
      </c>
      <c r="G377" s="37"/>
      <c r="H377" s="37"/>
      <c r="I377" s="151"/>
      <c r="J377" s="37"/>
      <c r="K377" s="37"/>
      <c r="L377" s="41"/>
      <c r="M377" s="248"/>
      <c r="N377" s="249"/>
      <c r="O377" s="88"/>
      <c r="P377" s="88"/>
      <c r="Q377" s="88"/>
      <c r="R377" s="88"/>
      <c r="S377" s="88"/>
      <c r="T377" s="89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4" t="s">
        <v>143</v>
      </c>
      <c r="AU377" s="14" t="s">
        <v>87</v>
      </c>
    </row>
    <row r="378" s="2" customFormat="1" ht="21.75" customHeight="1">
      <c r="A378" s="35"/>
      <c r="B378" s="36"/>
      <c r="C378" s="251" t="s">
        <v>526</v>
      </c>
      <c r="D378" s="251" t="s">
        <v>145</v>
      </c>
      <c r="E378" s="252" t="s">
        <v>527</v>
      </c>
      <c r="F378" s="253" t="s">
        <v>528</v>
      </c>
      <c r="G378" s="254" t="s">
        <v>139</v>
      </c>
      <c r="H378" s="255">
        <v>1</v>
      </c>
      <c r="I378" s="256"/>
      <c r="J378" s="257">
        <f>ROUND(I378*H378,2)</f>
        <v>0</v>
      </c>
      <c r="K378" s="253" t="s">
        <v>148</v>
      </c>
      <c r="L378" s="41"/>
      <c r="M378" s="258" t="s">
        <v>1</v>
      </c>
      <c r="N378" s="259" t="s">
        <v>45</v>
      </c>
      <c r="O378" s="88"/>
      <c r="P378" s="242">
        <f>O378*H378</f>
        <v>0</v>
      </c>
      <c r="Q378" s="242">
        <v>0</v>
      </c>
      <c r="R378" s="242">
        <f>Q378*H378</f>
        <v>0</v>
      </c>
      <c r="S378" s="242">
        <v>0</v>
      </c>
      <c r="T378" s="243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44" t="s">
        <v>87</v>
      </c>
      <c r="AT378" s="244" t="s">
        <v>145</v>
      </c>
      <c r="AU378" s="244" t="s">
        <v>87</v>
      </c>
      <c r="AY378" s="14" t="s">
        <v>136</v>
      </c>
      <c r="BE378" s="245">
        <f>IF(N378="základní",J378,0)</f>
        <v>0</v>
      </c>
      <c r="BF378" s="245">
        <f>IF(N378="snížená",J378,0)</f>
        <v>0</v>
      </c>
      <c r="BG378" s="245">
        <f>IF(N378="zákl. přenesená",J378,0)</f>
        <v>0</v>
      </c>
      <c r="BH378" s="245">
        <f>IF(N378="sníž. přenesená",J378,0)</f>
        <v>0</v>
      </c>
      <c r="BI378" s="245">
        <f>IF(N378="nulová",J378,0)</f>
        <v>0</v>
      </c>
      <c r="BJ378" s="14" t="s">
        <v>87</v>
      </c>
      <c r="BK378" s="245">
        <f>ROUND(I378*H378,2)</f>
        <v>0</v>
      </c>
      <c r="BL378" s="14" t="s">
        <v>87</v>
      </c>
      <c r="BM378" s="244" t="s">
        <v>529</v>
      </c>
    </row>
    <row r="379" s="2" customFormat="1">
      <c r="A379" s="35"/>
      <c r="B379" s="36"/>
      <c r="C379" s="37"/>
      <c r="D379" s="246" t="s">
        <v>142</v>
      </c>
      <c r="E379" s="37"/>
      <c r="F379" s="247" t="s">
        <v>530</v>
      </c>
      <c r="G379" s="37"/>
      <c r="H379" s="37"/>
      <c r="I379" s="151"/>
      <c r="J379" s="37"/>
      <c r="K379" s="37"/>
      <c r="L379" s="41"/>
      <c r="M379" s="248"/>
      <c r="N379" s="249"/>
      <c r="O379" s="88"/>
      <c r="P379" s="88"/>
      <c r="Q379" s="88"/>
      <c r="R379" s="88"/>
      <c r="S379" s="88"/>
      <c r="T379" s="89"/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T379" s="14" t="s">
        <v>142</v>
      </c>
      <c r="AU379" s="14" t="s">
        <v>87</v>
      </c>
    </row>
    <row r="380" s="2" customFormat="1" ht="21.75" customHeight="1">
      <c r="A380" s="35"/>
      <c r="B380" s="36"/>
      <c r="C380" s="232" t="s">
        <v>531</v>
      </c>
      <c r="D380" s="232" t="s">
        <v>133</v>
      </c>
      <c r="E380" s="233" t="s">
        <v>532</v>
      </c>
      <c r="F380" s="234" t="s">
        <v>533</v>
      </c>
      <c r="G380" s="235" t="s">
        <v>139</v>
      </c>
      <c r="H380" s="236">
        <v>1</v>
      </c>
      <c r="I380" s="237"/>
      <c r="J380" s="238">
        <f>ROUND(I380*H380,2)</f>
        <v>0</v>
      </c>
      <c r="K380" s="234" t="s">
        <v>148</v>
      </c>
      <c r="L380" s="239"/>
      <c r="M380" s="240" t="s">
        <v>1</v>
      </c>
      <c r="N380" s="241" t="s">
        <v>45</v>
      </c>
      <c r="O380" s="88"/>
      <c r="P380" s="242">
        <f>O380*H380</f>
        <v>0</v>
      </c>
      <c r="Q380" s="242">
        <v>0</v>
      </c>
      <c r="R380" s="242">
        <f>Q380*H380</f>
        <v>0</v>
      </c>
      <c r="S380" s="242">
        <v>0</v>
      </c>
      <c r="T380" s="243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44" t="s">
        <v>89</v>
      </c>
      <c r="AT380" s="244" t="s">
        <v>133</v>
      </c>
      <c r="AU380" s="244" t="s">
        <v>87</v>
      </c>
      <c r="AY380" s="14" t="s">
        <v>136</v>
      </c>
      <c r="BE380" s="245">
        <f>IF(N380="základní",J380,0)</f>
        <v>0</v>
      </c>
      <c r="BF380" s="245">
        <f>IF(N380="snížená",J380,0)</f>
        <v>0</v>
      </c>
      <c r="BG380" s="245">
        <f>IF(N380="zákl. přenesená",J380,0)</f>
        <v>0</v>
      </c>
      <c r="BH380" s="245">
        <f>IF(N380="sníž. přenesená",J380,0)</f>
        <v>0</v>
      </c>
      <c r="BI380" s="245">
        <f>IF(N380="nulová",J380,0)</f>
        <v>0</v>
      </c>
      <c r="BJ380" s="14" t="s">
        <v>87</v>
      </c>
      <c r="BK380" s="245">
        <f>ROUND(I380*H380,2)</f>
        <v>0</v>
      </c>
      <c r="BL380" s="14" t="s">
        <v>87</v>
      </c>
      <c r="BM380" s="244" t="s">
        <v>534</v>
      </c>
    </row>
    <row r="381" s="2" customFormat="1">
      <c r="A381" s="35"/>
      <c r="B381" s="36"/>
      <c r="C381" s="37"/>
      <c r="D381" s="246" t="s">
        <v>142</v>
      </c>
      <c r="E381" s="37"/>
      <c r="F381" s="247" t="s">
        <v>533</v>
      </c>
      <c r="G381" s="37"/>
      <c r="H381" s="37"/>
      <c r="I381" s="151"/>
      <c r="J381" s="37"/>
      <c r="K381" s="37"/>
      <c r="L381" s="41"/>
      <c r="M381" s="248"/>
      <c r="N381" s="249"/>
      <c r="O381" s="88"/>
      <c r="P381" s="88"/>
      <c r="Q381" s="88"/>
      <c r="R381" s="88"/>
      <c r="S381" s="88"/>
      <c r="T381" s="89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4" t="s">
        <v>142</v>
      </c>
      <c r="AU381" s="14" t="s">
        <v>87</v>
      </c>
    </row>
    <row r="382" s="2" customFormat="1">
      <c r="A382" s="35"/>
      <c r="B382" s="36"/>
      <c r="C382" s="37"/>
      <c r="D382" s="246" t="s">
        <v>143</v>
      </c>
      <c r="E382" s="37"/>
      <c r="F382" s="250" t="s">
        <v>535</v>
      </c>
      <c r="G382" s="37"/>
      <c r="H382" s="37"/>
      <c r="I382" s="151"/>
      <c r="J382" s="37"/>
      <c r="K382" s="37"/>
      <c r="L382" s="41"/>
      <c r="M382" s="248"/>
      <c r="N382" s="249"/>
      <c r="O382" s="88"/>
      <c r="P382" s="88"/>
      <c r="Q382" s="88"/>
      <c r="R382" s="88"/>
      <c r="S382" s="88"/>
      <c r="T382" s="89"/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T382" s="14" t="s">
        <v>143</v>
      </c>
      <c r="AU382" s="14" t="s">
        <v>87</v>
      </c>
    </row>
    <row r="383" s="2" customFormat="1" ht="21.75" customHeight="1">
      <c r="A383" s="35"/>
      <c r="B383" s="36"/>
      <c r="C383" s="251" t="s">
        <v>536</v>
      </c>
      <c r="D383" s="251" t="s">
        <v>145</v>
      </c>
      <c r="E383" s="252" t="s">
        <v>537</v>
      </c>
      <c r="F383" s="253" t="s">
        <v>538</v>
      </c>
      <c r="G383" s="254" t="s">
        <v>139</v>
      </c>
      <c r="H383" s="255">
        <v>1</v>
      </c>
      <c r="I383" s="256"/>
      <c r="J383" s="257">
        <f>ROUND(I383*H383,2)</f>
        <v>0</v>
      </c>
      <c r="K383" s="253" t="s">
        <v>148</v>
      </c>
      <c r="L383" s="41"/>
      <c r="M383" s="258" t="s">
        <v>1</v>
      </c>
      <c r="N383" s="259" t="s">
        <v>45</v>
      </c>
      <c r="O383" s="88"/>
      <c r="P383" s="242">
        <f>O383*H383</f>
        <v>0</v>
      </c>
      <c r="Q383" s="242">
        <v>0</v>
      </c>
      <c r="R383" s="242">
        <f>Q383*H383</f>
        <v>0</v>
      </c>
      <c r="S383" s="242">
        <v>0</v>
      </c>
      <c r="T383" s="243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44" t="s">
        <v>347</v>
      </c>
      <c r="AT383" s="244" t="s">
        <v>145</v>
      </c>
      <c r="AU383" s="244" t="s">
        <v>87</v>
      </c>
      <c r="AY383" s="14" t="s">
        <v>136</v>
      </c>
      <c r="BE383" s="245">
        <f>IF(N383="základní",J383,0)</f>
        <v>0</v>
      </c>
      <c r="BF383" s="245">
        <f>IF(N383="snížená",J383,0)</f>
        <v>0</v>
      </c>
      <c r="BG383" s="245">
        <f>IF(N383="zákl. přenesená",J383,0)</f>
        <v>0</v>
      </c>
      <c r="BH383" s="245">
        <f>IF(N383="sníž. přenesená",J383,0)</f>
        <v>0</v>
      </c>
      <c r="BI383" s="245">
        <f>IF(N383="nulová",J383,0)</f>
        <v>0</v>
      </c>
      <c r="BJ383" s="14" t="s">
        <v>87</v>
      </c>
      <c r="BK383" s="245">
        <f>ROUND(I383*H383,2)</f>
        <v>0</v>
      </c>
      <c r="BL383" s="14" t="s">
        <v>347</v>
      </c>
      <c r="BM383" s="244" t="s">
        <v>539</v>
      </c>
    </row>
    <row r="384" s="2" customFormat="1">
      <c r="A384" s="35"/>
      <c r="B384" s="36"/>
      <c r="C384" s="37"/>
      <c r="D384" s="246" t="s">
        <v>142</v>
      </c>
      <c r="E384" s="37"/>
      <c r="F384" s="247" t="s">
        <v>538</v>
      </c>
      <c r="G384" s="37"/>
      <c r="H384" s="37"/>
      <c r="I384" s="151"/>
      <c r="J384" s="37"/>
      <c r="K384" s="37"/>
      <c r="L384" s="41"/>
      <c r="M384" s="248"/>
      <c r="N384" s="249"/>
      <c r="O384" s="88"/>
      <c r="P384" s="88"/>
      <c r="Q384" s="88"/>
      <c r="R384" s="88"/>
      <c r="S384" s="88"/>
      <c r="T384" s="89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T384" s="14" t="s">
        <v>142</v>
      </c>
      <c r="AU384" s="14" t="s">
        <v>87</v>
      </c>
    </row>
    <row r="385" s="2" customFormat="1">
      <c r="A385" s="35"/>
      <c r="B385" s="36"/>
      <c r="C385" s="37"/>
      <c r="D385" s="246" t="s">
        <v>143</v>
      </c>
      <c r="E385" s="37"/>
      <c r="F385" s="250" t="s">
        <v>540</v>
      </c>
      <c r="G385" s="37"/>
      <c r="H385" s="37"/>
      <c r="I385" s="151"/>
      <c r="J385" s="37"/>
      <c r="K385" s="37"/>
      <c r="L385" s="41"/>
      <c r="M385" s="248"/>
      <c r="N385" s="249"/>
      <c r="O385" s="88"/>
      <c r="P385" s="88"/>
      <c r="Q385" s="88"/>
      <c r="R385" s="88"/>
      <c r="S385" s="88"/>
      <c r="T385" s="89"/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T385" s="14" t="s">
        <v>143</v>
      </c>
      <c r="AU385" s="14" t="s">
        <v>87</v>
      </c>
    </row>
    <row r="386" s="2" customFormat="1" ht="21.75" customHeight="1">
      <c r="A386" s="35"/>
      <c r="B386" s="36"/>
      <c r="C386" s="232" t="s">
        <v>541</v>
      </c>
      <c r="D386" s="232" t="s">
        <v>133</v>
      </c>
      <c r="E386" s="233" t="s">
        <v>351</v>
      </c>
      <c r="F386" s="234" t="s">
        <v>352</v>
      </c>
      <c r="G386" s="235" t="s">
        <v>187</v>
      </c>
      <c r="H386" s="236">
        <v>18</v>
      </c>
      <c r="I386" s="237"/>
      <c r="J386" s="238">
        <f>ROUND(I386*H386,2)</f>
        <v>0</v>
      </c>
      <c r="K386" s="234" t="s">
        <v>148</v>
      </c>
      <c r="L386" s="239"/>
      <c r="M386" s="240" t="s">
        <v>1</v>
      </c>
      <c r="N386" s="241" t="s">
        <v>45</v>
      </c>
      <c r="O386" s="88"/>
      <c r="P386" s="242">
        <f>O386*H386</f>
        <v>0</v>
      </c>
      <c r="Q386" s="242">
        <v>0</v>
      </c>
      <c r="R386" s="242">
        <f>Q386*H386</f>
        <v>0</v>
      </c>
      <c r="S386" s="242">
        <v>0</v>
      </c>
      <c r="T386" s="243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44" t="s">
        <v>89</v>
      </c>
      <c r="AT386" s="244" t="s">
        <v>133</v>
      </c>
      <c r="AU386" s="244" t="s">
        <v>87</v>
      </c>
      <c r="AY386" s="14" t="s">
        <v>136</v>
      </c>
      <c r="BE386" s="245">
        <f>IF(N386="základní",J386,0)</f>
        <v>0</v>
      </c>
      <c r="BF386" s="245">
        <f>IF(N386="snížená",J386,0)</f>
        <v>0</v>
      </c>
      <c r="BG386" s="245">
        <f>IF(N386="zákl. přenesená",J386,0)</f>
        <v>0</v>
      </c>
      <c r="BH386" s="245">
        <f>IF(N386="sníž. přenesená",J386,0)</f>
        <v>0</v>
      </c>
      <c r="BI386" s="245">
        <f>IF(N386="nulová",J386,0)</f>
        <v>0</v>
      </c>
      <c r="BJ386" s="14" t="s">
        <v>87</v>
      </c>
      <c r="BK386" s="245">
        <f>ROUND(I386*H386,2)</f>
        <v>0</v>
      </c>
      <c r="BL386" s="14" t="s">
        <v>87</v>
      </c>
      <c r="BM386" s="244" t="s">
        <v>542</v>
      </c>
    </row>
    <row r="387" s="2" customFormat="1">
      <c r="A387" s="35"/>
      <c r="B387" s="36"/>
      <c r="C387" s="37"/>
      <c r="D387" s="246" t="s">
        <v>142</v>
      </c>
      <c r="E387" s="37"/>
      <c r="F387" s="247" t="s">
        <v>352</v>
      </c>
      <c r="G387" s="37"/>
      <c r="H387" s="37"/>
      <c r="I387" s="151"/>
      <c r="J387" s="37"/>
      <c r="K387" s="37"/>
      <c r="L387" s="41"/>
      <c r="M387" s="248"/>
      <c r="N387" s="249"/>
      <c r="O387" s="88"/>
      <c r="P387" s="88"/>
      <c r="Q387" s="88"/>
      <c r="R387" s="88"/>
      <c r="S387" s="88"/>
      <c r="T387" s="89"/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T387" s="14" t="s">
        <v>142</v>
      </c>
      <c r="AU387" s="14" t="s">
        <v>87</v>
      </c>
    </row>
    <row r="388" s="2" customFormat="1">
      <c r="A388" s="35"/>
      <c r="B388" s="36"/>
      <c r="C388" s="37"/>
      <c r="D388" s="246" t="s">
        <v>143</v>
      </c>
      <c r="E388" s="37"/>
      <c r="F388" s="250" t="s">
        <v>543</v>
      </c>
      <c r="G388" s="37"/>
      <c r="H388" s="37"/>
      <c r="I388" s="151"/>
      <c r="J388" s="37"/>
      <c r="K388" s="37"/>
      <c r="L388" s="41"/>
      <c r="M388" s="248"/>
      <c r="N388" s="249"/>
      <c r="O388" s="88"/>
      <c r="P388" s="88"/>
      <c r="Q388" s="88"/>
      <c r="R388" s="88"/>
      <c r="S388" s="88"/>
      <c r="T388" s="89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4" t="s">
        <v>143</v>
      </c>
      <c r="AU388" s="14" t="s">
        <v>87</v>
      </c>
    </row>
    <row r="389" s="2" customFormat="1" ht="33" customHeight="1">
      <c r="A389" s="35"/>
      <c r="B389" s="36"/>
      <c r="C389" s="251" t="s">
        <v>544</v>
      </c>
      <c r="D389" s="251" t="s">
        <v>145</v>
      </c>
      <c r="E389" s="252" t="s">
        <v>356</v>
      </c>
      <c r="F389" s="253" t="s">
        <v>357</v>
      </c>
      <c r="G389" s="254" t="s">
        <v>139</v>
      </c>
      <c r="H389" s="255">
        <v>6</v>
      </c>
      <c r="I389" s="256"/>
      <c r="J389" s="257">
        <f>ROUND(I389*H389,2)</f>
        <v>0</v>
      </c>
      <c r="K389" s="253" t="s">
        <v>148</v>
      </c>
      <c r="L389" s="41"/>
      <c r="M389" s="258" t="s">
        <v>1</v>
      </c>
      <c r="N389" s="259" t="s">
        <v>45</v>
      </c>
      <c r="O389" s="88"/>
      <c r="P389" s="242">
        <f>O389*H389</f>
        <v>0</v>
      </c>
      <c r="Q389" s="242">
        <v>0</v>
      </c>
      <c r="R389" s="242">
        <f>Q389*H389</f>
        <v>0</v>
      </c>
      <c r="S389" s="242">
        <v>0</v>
      </c>
      <c r="T389" s="243">
        <f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244" t="s">
        <v>87</v>
      </c>
      <c r="AT389" s="244" t="s">
        <v>145</v>
      </c>
      <c r="AU389" s="244" t="s">
        <v>87</v>
      </c>
      <c r="AY389" s="14" t="s">
        <v>136</v>
      </c>
      <c r="BE389" s="245">
        <f>IF(N389="základní",J389,0)</f>
        <v>0</v>
      </c>
      <c r="BF389" s="245">
        <f>IF(N389="snížená",J389,0)</f>
        <v>0</v>
      </c>
      <c r="BG389" s="245">
        <f>IF(N389="zákl. přenesená",J389,0)</f>
        <v>0</v>
      </c>
      <c r="BH389" s="245">
        <f>IF(N389="sníž. přenesená",J389,0)</f>
        <v>0</v>
      </c>
      <c r="BI389" s="245">
        <f>IF(N389="nulová",J389,0)</f>
        <v>0</v>
      </c>
      <c r="BJ389" s="14" t="s">
        <v>87</v>
      </c>
      <c r="BK389" s="245">
        <f>ROUND(I389*H389,2)</f>
        <v>0</v>
      </c>
      <c r="BL389" s="14" t="s">
        <v>87</v>
      </c>
      <c r="BM389" s="244" t="s">
        <v>545</v>
      </c>
    </row>
    <row r="390" s="2" customFormat="1">
      <c r="A390" s="35"/>
      <c r="B390" s="36"/>
      <c r="C390" s="37"/>
      <c r="D390" s="246" t="s">
        <v>142</v>
      </c>
      <c r="E390" s="37"/>
      <c r="F390" s="247" t="s">
        <v>359</v>
      </c>
      <c r="G390" s="37"/>
      <c r="H390" s="37"/>
      <c r="I390" s="151"/>
      <c r="J390" s="37"/>
      <c r="K390" s="37"/>
      <c r="L390" s="41"/>
      <c r="M390" s="248"/>
      <c r="N390" s="249"/>
      <c r="O390" s="88"/>
      <c r="P390" s="88"/>
      <c r="Q390" s="88"/>
      <c r="R390" s="88"/>
      <c r="S390" s="88"/>
      <c r="T390" s="89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4" t="s">
        <v>142</v>
      </c>
      <c r="AU390" s="14" t="s">
        <v>87</v>
      </c>
    </row>
    <row r="391" s="2" customFormat="1">
      <c r="A391" s="35"/>
      <c r="B391" s="36"/>
      <c r="C391" s="37"/>
      <c r="D391" s="246" t="s">
        <v>143</v>
      </c>
      <c r="E391" s="37"/>
      <c r="F391" s="250" t="s">
        <v>546</v>
      </c>
      <c r="G391" s="37"/>
      <c r="H391" s="37"/>
      <c r="I391" s="151"/>
      <c r="J391" s="37"/>
      <c r="K391" s="37"/>
      <c r="L391" s="41"/>
      <c r="M391" s="248"/>
      <c r="N391" s="249"/>
      <c r="O391" s="88"/>
      <c r="P391" s="88"/>
      <c r="Q391" s="88"/>
      <c r="R391" s="88"/>
      <c r="S391" s="88"/>
      <c r="T391" s="89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4" t="s">
        <v>143</v>
      </c>
      <c r="AU391" s="14" t="s">
        <v>87</v>
      </c>
    </row>
    <row r="392" s="2" customFormat="1" ht="21.75" customHeight="1">
      <c r="A392" s="35"/>
      <c r="B392" s="36"/>
      <c r="C392" s="232" t="s">
        <v>547</v>
      </c>
      <c r="D392" s="232" t="s">
        <v>133</v>
      </c>
      <c r="E392" s="233" t="s">
        <v>361</v>
      </c>
      <c r="F392" s="234" t="s">
        <v>362</v>
      </c>
      <c r="G392" s="235" t="s">
        <v>139</v>
      </c>
      <c r="H392" s="236">
        <v>14</v>
      </c>
      <c r="I392" s="237"/>
      <c r="J392" s="238">
        <f>ROUND(I392*H392,2)</f>
        <v>0</v>
      </c>
      <c r="K392" s="234" t="s">
        <v>148</v>
      </c>
      <c r="L392" s="239"/>
      <c r="M392" s="240" t="s">
        <v>1</v>
      </c>
      <c r="N392" s="241" t="s">
        <v>45</v>
      </c>
      <c r="O392" s="88"/>
      <c r="P392" s="242">
        <f>O392*H392</f>
        <v>0</v>
      </c>
      <c r="Q392" s="242">
        <v>0</v>
      </c>
      <c r="R392" s="242">
        <f>Q392*H392</f>
        <v>0</v>
      </c>
      <c r="S392" s="242">
        <v>0</v>
      </c>
      <c r="T392" s="243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44" t="s">
        <v>89</v>
      </c>
      <c r="AT392" s="244" t="s">
        <v>133</v>
      </c>
      <c r="AU392" s="244" t="s">
        <v>87</v>
      </c>
      <c r="AY392" s="14" t="s">
        <v>136</v>
      </c>
      <c r="BE392" s="245">
        <f>IF(N392="základní",J392,0)</f>
        <v>0</v>
      </c>
      <c r="BF392" s="245">
        <f>IF(N392="snížená",J392,0)</f>
        <v>0</v>
      </c>
      <c r="BG392" s="245">
        <f>IF(N392="zákl. přenesená",J392,0)</f>
        <v>0</v>
      </c>
      <c r="BH392" s="245">
        <f>IF(N392="sníž. přenesená",J392,0)</f>
        <v>0</v>
      </c>
      <c r="BI392" s="245">
        <f>IF(N392="nulová",J392,0)</f>
        <v>0</v>
      </c>
      <c r="BJ392" s="14" t="s">
        <v>87</v>
      </c>
      <c r="BK392" s="245">
        <f>ROUND(I392*H392,2)</f>
        <v>0</v>
      </c>
      <c r="BL392" s="14" t="s">
        <v>87</v>
      </c>
      <c r="BM392" s="244" t="s">
        <v>548</v>
      </c>
    </row>
    <row r="393" s="2" customFormat="1">
      <c r="A393" s="35"/>
      <c r="B393" s="36"/>
      <c r="C393" s="37"/>
      <c r="D393" s="246" t="s">
        <v>142</v>
      </c>
      <c r="E393" s="37"/>
      <c r="F393" s="247" t="s">
        <v>362</v>
      </c>
      <c r="G393" s="37"/>
      <c r="H393" s="37"/>
      <c r="I393" s="151"/>
      <c r="J393" s="37"/>
      <c r="K393" s="37"/>
      <c r="L393" s="41"/>
      <c r="M393" s="248"/>
      <c r="N393" s="249"/>
      <c r="O393" s="88"/>
      <c r="P393" s="88"/>
      <c r="Q393" s="88"/>
      <c r="R393" s="88"/>
      <c r="S393" s="88"/>
      <c r="T393" s="89"/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T393" s="14" t="s">
        <v>142</v>
      </c>
      <c r="AU393" s="14" t="s">
        <v>87</v>
      </c>
    </row>
    <row r="394" s="2" customFormat="1">
      <c r="A394" s="35"/>
      <c r="B394" s="36"/>
      <c r="C394" s="37"/>
      <c r="D394" s="246" t="s">
        <v>143</v>
      </c>
      <c r="E394" s="37"/>
      <c r="F394" s="250" t="s">
        <v>549</v>
      </c>
      <c r="G394" s="37"/>
      <c r="H394" s="37"/>
      <c r="I394" s="151"/>
      <c r="J394" s="37"/>
      <c r="K394" s="37"/>
      <c r="L394" s="41"/>
      <c r="M394" s="248"/>
      <c r="N394" s="249"/>
      <c r="O394" s="88"/>
      <c r="P394" s="88"/>
      <c r="Q394" s="88"/>
      <c r="R394" s="88"/>
      <c r="S394" s="88"/>
      <c r="T394" s="89"/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T394" s="14" t="s">
        <v>143</v>
      </c>
      <c r="AU394" s="14" t="s">
        <v>87</v>
      </c>
    </row>
    <row r="395" s="2" customFormat="1" ht="33" customHeight="1">
      <c r="A395" s="35"/>
      <c r="B395" s="36"/>
      <c r="C395" s="251" t="s">
        <v>550</v>
      </c>
      <c r="D395" s="251" t="s">
        <v>145</v>
      </c>
      <c r="E395" s="252" t="s">
        <v>366</v>
      </c>
      <c r="F395" s="253" t="s">
        <v>367</v>
      </c>
      <c r="G395" s="254" t="s">
        <v>139</v>
      </c>
      <c r="H395" s="255">
        <v>14</v>
      </c>
      <c r="I395" s="256"/>
      <c r="J395" s="257">
        <f>ROUND(I395*H395,2)</f>
        <v>0</v>
      </c>
      <c r="K395" s="253" t="s">
        <v>148</v>
      </c>
      <c r="L395" s="41"/>
      <c r="M395" s="258" t="s">
        <v>1</v>
      </c>
      <c r="N395" s="259" t="s">
        <v>45</v>
      </c>
      <c r="O395" s="88"/>
      <c r="P395" s="242">
        <f>O395*H395</f>
        <v>0</v>
      </c>
      <c r="Q395" s="242">
        <v>0</v>
      </c>
      <c r="R395" s="242">
        <f>Q395*H395</f>
        <v>0</v>
      </c>
      <c r="S395" s="242">
        <v>0</v>
      </c>
      <c r="T395" s="243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44" t="s">
        <v>87</v>
      </c>
      <c r="AT395" s="244" t="s">
        <v>145</v>
      </c>
      <c r="AU395" s="244" t="s">
        <v>87</v>
      </c>
      <c r="AY395" s="14" t="s">
        <v>136</v>
      </c>
      <c r="BE395" s="245">
        <f>IF(N395="základní",J395,0)</f>
        <v>0</v>
      </c>
      <c r="BF395" s="245">
        <f>IF(N395="snížená",J395,0)</f>
        <v>0</v>
      </c>
      <c r="BG395" s="245">
        <f>IF(N395="zákl. přenesená",J395,0)</f>
        <v>0</v>
      </c>
      <c r="BH395" s="245">
        <f>IF(N395="sníž. přenesená",J395,0)</f>
        <v>0</v>
      </c>
      <c r="BI395" s="245">
        <f>IF(N395="nulová",J395,0)</f>
        <v>0</v>
      </c>
      <c r="BJ395" s="14" t="s">
        <v>87</v>
      </c>
      <c r="BK395" s="245">
        <f>ROUND(I395*H395,2)</f>
        <v>0</v>
      </c>
      <c r="BL395" s="14" t="s">
        <v>87</v>
      </c>
      <c r="BM395" s="244" t="s">
        <v>551</v>
      </c>
    </row>
    <row r="396" s="2" customFormat="1">
      <c r="A396" s="35"/>
      <c r="B396" s="36"/>
      <c r="C396" s="37"/>
      <c r="D396" s="246" t="s">
        <v>142</v>
      </c>
      <c r="E396" s="37"/>
      <c r="F396" s="247" t="s">
        <v>369</v>
      </c>
      <c r="G396" s="37"/>
      <c r="H396" s="37"/>
      <c r="I396" s="151"/>
      <c r="J396" s="37"/>
      <c r="K396" s="37"/>
      <c r="L396" s="41"/>
      <c r="M396" s="248"/>
      <c r="N396" s="249"/>
      <c r="O396" s="88"/>
      <c r="P396" s="88"/>
      <c r="Q396" s="88"/>
      <c r="R396" s="88"/>
      <c r="S396" s="88"/>
      <c r="T396" s="89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4" t="s">
        <v>142</v>
      </c>
      <c r="AU396" s="14" t="s">
        <v>87</v>
      </c>
    </row>
    <row r="397" s="2" customFormat="1">
      <c r="A397" s="35"/>
      <c r="B397" s="36"/>
      <c r="C397" s="37"/>
      <c r="D397" s="246" t="s">
        <v>143</v>
      </c>
      <c r="E397" s="37"/>
      <c r="F397" s="250" t="s">
        <v>549</v>
      </c>
      <c r="G397" s="37"/>
      <c r="H397" s="37"/>
      <c r="I397" s="151"/>
      <c r="J397" s="37"/>
      <c r="K397" s="37"/>
      <c r="L397" s="41"/>
      <c r="M397" s="248"/>
      <c r="N397" s="249"/>
      <c r="O397" s="88"/>
      <c r="P397" s="88"/>
      <c r="Q397" s="88"/>
      <c r="R397" s="88"/>
      <c r="S397" s="88"/>
      <c r="T397" s="89"/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T397" s="14" t="s">
        <v>143</v>
      </c>
      <c r="AU397" s="14" t="s">
        <v>87</v>
      </c>
    </row>
    <row r="398" s="2" customFormat="1" ht="21.75" customHeight="1">
      <c r="A398" s="35"/>
      <c r="B398" s="36"/>
      <c r="C398" s="232" t="s">
        <v>552</v>
      </c>
      <c r="D398" s="232" t="s">
        <v>133</v>
      </c>
      <c r="E398" s="233" t="s">
        <v>553</v>
      </c>
      <c r="F398" s="234" t="s">
        <v>554</v>
      </c>
      <c r="G398" s="235" t="s">
        <v>139</v>
      </c>
      <c r="H398" s="236">
        <v>6</v>
      </c>
      <c r="I398" s="237"/>
      <c r="J398" s="238">
        <f>ROUND(I398*H398,2)</f>
        <v>0</v>
      </c>
      <c r="K398" s="234" t="s">
        <v>148</v>
      </c>
      <c r="L398" s="239"/>
      <c r="M398" s="240" t="s">
        <v>1</v>
      </c>
      <c r="N398" s="241" t="s">
        <v>45</v>
      </c>
      <c r="O398" s="88"/>
      <c r="P398" s="242">
        <f>O398*H398</f>
        <v>0</v>
      </c>
      <c r="Q398" s="242">
        <v>0</v>
      </c>
      <c r="R398" s="242">
        <f>Q398*H398</f>
        <v>0</v>
      </c>
      <c r="S398" s="242">
        <v>0</v>
      </c>
      <c r="T398" s="243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44" t="s">
        <v>234</v>
      </c>
      <c r="AT398" s="244" t="s">
        <v>133</v>
      </c>
      <c r="AU398" s="244" t="s">
        <v>87</v>
      </c>
      <c r="AY398" s="14" t="s">
        <v>136</v>
      </c>
      <c r="BE398" s="245">
        <f>IF(N398="základní",J398,0)</f>
        <v>0</v>
      </c>
      <c r="BF398" s="245">
        <f>IF(N398="snížená",J398,0)</f>
        <v>0</v>
      </c>
      <c r="BG398" s="245">
        <f>IF(N398="zákl. přenesená",J398,0)</f>
        <v>0</v>
      </c>
      <c r="BH398" s="245">
        <f>IF(N398="sníž. přenesená",J398,0)</f>
        <v>0</v>
      </c>
      <c r="BI398" s="245">
        <f>IF(N398="nulová",J398,0)</f>
        <v>0</v>
      </c>
      <c r="BJ398" s="14" t="s">
        <v>87</v>
      </c>
      <c r="BK398" s="245">
        <f>ROUND(I398*H398,2)</f>
        <v>0</v>
      </c>
      <c r="BL398" s="14" t="s">
        <v>234</v>
      </c>
      <c r="BM398" s="244" t="s">
        <v>555</v>
      </c>
    </row>
    <row r="399" s="2" customFormat="1">
      <c r="A399" s="35"/>
      <c r="B399" s="36"/>
      <c r="C399" s="37"/>
      <c r="D399" s="246" t="s">
        <v>142</v>
      </c>
      <c r="E399" s="37"/>
      <c r="F399" s="247" t="s">
        <v>554</v>
      </c>
      <c r="G399" s="37"/>
      <c r="H399" s="37"/>
      <c r="I399" s="151"/>
      <c r="J399" s="37"/>
      <c r="K399" s="37"/>
      <c r="L399" s="41"/>
      <c r="M399" s="248"/>
      <c r="N399" s="249"/>
      <c r="O399" s="88"/>
      <c r="P399" s="88"/>
      <c r="Q399" s="88"/>
      <c r="R399" s="88"/>
      <c r="S399" s="88"/>
      <c r="T399" s="89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4" t="s">
        <v>142</v>
      </c>
      <c r="AU399" s="14" t="s">
        <v>87</v>
      </c>
    </row>
    <row r="400" s="2" customFormat="1">
      <c r="A400" s="35"/>
      <c r="B400" s="36"/>
      <c r="C400" s="37"/>
      <c r="D400" s="246" t="s">
        <v>143</v>
      </c>
      <c r="E400" s="37"/>
      <c r="F400" s="250" t="s">
        <v>556</v>
      </c>
      <c r="G400" s="37"/>
      <c r="H400" s="37"/>
      <c r="I400" s="151"/>
      <c r="J400" s="37"/>
      <c r="K400" s="37"/>
      <c r="L400" s="41"/>
      <c r="M400" s="248"/>
      <c r="N400" s="249"/>
      <c r="O400" s="88"/>
      <c r="P400" s="88"/>
      <c r="Q400" s="88"/>
      <c r="R400" s="88"/>
      <c r="S400" s="88"/>
      <c r="T400" s="89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4" t="s">
        <v>143</v>
      </c>
      <c r="AU400" s="14" t="s">
        <v>87</v>
      </c>
    </row>
    <row r="401" s="2" customFormat="1" ht="33" customHeight="1">
      <c r="A401" s="35"/>
      <c r="B401" s="36"/>
      <c r="C401" s="251" t="s">
        <v>557</v>
      </c>
      <c r="D401" s="251" t="s">
        <v>145</v>
      </c>
      <c r="E401" s="252" t="s">
        <v>366</v>
      </c>
      <c r="F401" s="253" t="s">
        <v>367</v>
      </c>
      <c r="G401" s="254" t="s">
        <v>139</v>
      </c>
      <c r="H401" s="255">
        <v>6</v>
      </c>
      <c r="I401" s="256"/>
      <c r="J401" s="257">
        <f>ROUND(I401*H401,2)</f>
        <v>0</v>
      </c>
      <c r="K401" s="253" t="s">
        <v>148</v>
      </c>
      <c r="L401" s="41"/>
      <c r="M401" s="258" t="s">
        <v>1</v>
      </c>
      <c r="N401" s="259" t="s">
        <v>45</v>
      </c>
      <c r="O401" s="88"/>
      <c r="P401" s="242">
        <f>O401*H401</f>
        <v>0</v>
      </c>
      <c r="Q401" s="242">
        <v>0</v>
      </c>
      <c r="R401" s="242">
        <f>Q401*H401</f>
        <v>0</v>
      </c>
      <c r="S401" s="242">
        <v>0</v>
      </c>
      <c r="T401" s="243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44" t="s">
        <v>87</v>
      </c>
      <c r="AT401" s="244" t="s">
        <v>145</v>
      </c>
      <c r="AU401" s="244" t="s">
        <v>87</v>
      </c>
      <c r="AY401" s="14" t="s">
        <v>136</v>
      </c>
      <c r="BE401" s="245">
        <f>IF(N401="základní",J401,0)</f>
        <v>0</v>
      </c>
      <c r="BF401" s="245">
        <f>IF(N401="snížená",J401,0)</f>
        <v>0</v>
      </c>
      <c r="BG401" s="245">
        <f>IF(N401="zákl. přenesená",J401,0)</f>
        <v>0</v>
      </c>
      <c r="BH401" s="245">
        <f>IF(N401="sníž. přenesená",J401,0)</f>
        <v>0</v>
      </c>
      <c r="BI401" s="245">
        <f>IF(N401="nulová",J401,0)</f>
        <v>0</v>
      </c>
      <c r="BJ401" s="14" t="s">
        <v>87</v>
      </c>
      <c r="BK401" s="245">
        <f>ROUND(I401*H401,2)</f>
        <v>0</v>
      </c>
      <c r="BL401" s="14" t="s">
        <v>87</v>
      </c>
      <c r="BM401" s="244" t="s">
        <v>558</v>
      </c>
    </row>
    <row r="402" s="2" customFormat="1">
      <c r="A402" s="35"/>
      <c r="B402" s="36"/>
      <c r="C402" s="37"/>
      <c r="D402" s="246" t="s">
        <v>142</v>
      </c>
      <c r="E402" s="37"/>
      <c r="F402" s="247" t="s">
        <v>369</v>
      </c>
      <c r="G402" s="37"/>
      <c r="H402" s="37"/>
      <c r="I402" s="151"/>
      <c r="J402" s="37"/>
      <c r="K402" s="37"/>
      <c r="L402" s="41"/>
      <c r="M402" s="248"/>
      <c r="N402" s="249"/>
      <c r="O402" s="88"/>
      <c r="P402" s="88"/>
      <c r="Q402" s="88"/>
      <c r="R402" s="88"/>
      <c r="S402" s="88"/>
      <c r="T402" s="89"/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T402" s="14" t="s">
        <v>142</v>
      </c>
      <c r="AU402" s="14" t="s">
        <v>87</v>
      </c>
    </row>
    <row r="403" s="2" customFormat="1">
      <c r="A403" s="35"/>
      <c r="B403" s="36"/>
      <c r="C403" s="37"/>
      <c r="D403" s="246" t="s">
        <v>143</v>
      </c>
      <c r="E403" s="37"/>
      <c r="F403" s="250" t="s">
        <v>556</v>
      </c>
      <c r="G403" s="37"/>
      <c r="H403" s="37"/>
      <c r="I403" s="151"/>
      <c r="J403" s="37"/>
      <c r="K403" s="37"/>
      <c r="L403" s="41"/>
      <c r="M403" s="248"/>
      <c r="N403" s="249"/>
      <c r="O403" s="88"/>
      <c r="P403" s="88"/>
      <c r="Q403" s="88"/>
      <c r="R403" s="88"/>
      <c r="S403" s="88"/>
      <c r="T403" s="89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4" t="s">
        <v>143</v>
      </c>
      <c r="AU403" s="14" t="s">
        <v>87</v>
      </c>
    </row>
    <row r="404" s="2" customFormat="1" ht="21.75" customHeight="1">
      <c r="A404" s="35"/>
      <c r="B404" s="36"/>
      <c r="C404" s="232" t="s">
        <v>559</v>
      </c>
      <c r="D404" s="232" t="s">
        <v>133</v>
      </c>
      <c r="E404" s="233" t="s">
        <v>560</v>
      </c>
      <c r="F404" s="234" t="s">
        <v>561</v>
      </c>
      <c r="G404" s="235" t="s">
        <v>139</v>
      </c>
      <c r="H404" s="236">
        <v>25</v>
      </c>
      <c r="I404" s="237"/>
      <c r="J404" s="238">
        <f>ROUND(I404*H404,2)</f>
        <v>0</v>
      </c>
      <c r="K404" s="234" t="s">
        <v>148</v>
      </c>
      <c r="L404" s="239"/>
      <c r="M404" s="240" t="s">
        <v>1</v>
      </c>
      <c r="N404" s="241" t="s">
        <v>45</v>
      </c>
      <c r="O404" s="88"/>
      <c r="P404" s="242">
        <f>O404*H404</f>
        <v>0</v>
      </c>
      <c r="Q404" s="242">
        <v>0</v>
      </c>
      <c r="R404" s="242">
        <f>Q404*H404</f>
        <v>0</v>
      </c>
      <c r="S404" s="242">
        <v>0</v>
      </c>
      <c r="T404" s="243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44" t="s">
        <v>234</v>
      </c>
      <c r="AT404" s="244" t="s">
        <v>133</v>
      </c>
      <c r="AU404" s="244" t="s">
        <v>87</v>
      </c>
      <c r="AY404" s="14" t="s">
        <v>136</v>
      </c>
      <c r="BE404" s="245">
        <f>IF(N404="základní",J404,0)</f>
        <v>0</v>
      </c>
      <c r="BF404" s="245">
        <f>IF(N404="snížená",J404,0)</f>
        <v>0</v>
      </c>
      <c r="BG404" s="245">
        <f>IF(N404="zákl. přenesená",J404,0)</f>
        <v>0</v>
      </c>
      <c r="BH404" s="245">
        <f>IF(N404="sníž. přenesená",J404,0)</f>
        <v>0</v>
      </c>
      <c r="BI404" s="245">
        <f>IF(N404="nulová",J404,0)</f>
        <v>0</v>
      </c>
      <c r="BJ404" s="14" t="s">
        <v>87</v>
      </c>
      <c r="BK404" s="245">
        <f>ROUND(I404*H404,2)</f>
        <v>0</v>
      </c>
      <c r="BL404" s="14" t="s">
        <v>234</v>
      </c>
      <c r="BM404" s="244" t="s">
        <v>562</v>
      </c>
    </row>
    <row r="405" s="2" customFormat="1">
      <c r="A405" s="35"/>
      <c r="B405" s="36"/>
      <c r="C405" s="37"/>
      <c r="D405" s="246" t="s">
        <v>142</v>
      </c>
      <c r="E405" s="37"/>
      <c r="F405" s="247" t="s">
        <v>561</v>
      </c>
      <c r="G405" s="37"/>
      <c r="H405" s="37"/>
      <c r="I405" s="151"/>
      <c r="J405" s="37"/>
      <c r="K405" s="37"/>
      <c r="L405" s="41"/>
      <c r="M405" s="248"/>
      <c r="N405" s="249"/>
      <c r="O405" s="88"/>
      <c r="P405" s="88"/>
      <c r="Q405" s="88"/>
      <c r="R405" s="88"/>
      <c r="S405" s="88"/>
      <c r="T405" s="89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4" t="s">
        <v>142</v>
      </c>
      <c r="AU405" s="14" t="s">
        <v>87</v>
      </c>
    </row>
    <row r="406" s="2" customFormat="1">
      <c r="A406" s="35"/>
      <c r="B406" s="36"/>
      <c r="C406" s="37"/>
      <c r="D406" s="246" t="s">
        <v>143</v>
      </c>
      <c r="E406" s="37"/>
      <c r="F406" s="250" t="s">
        <v>563</v>
      </c>
      <c r="G406" s="37"/>
      <c r="H406" s="37"/>
      <c r="I406" s="151"/>
      <c r="J406" s="37"/>
      <c r="K406" s="37"/>
      <c r="L406" s="41"/>
      <c r="M406" s="248"/>
      <c r="N406" s="249"/>
      <c r="O406" s="88"/>
      <c r="P406" s="88"/>
      <c r="Q406" s="88"/>
      <c r="R406" s="88"/>
      <c r="S406" s="88"/>
      <c r="T406" s="89"/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T406" s="14" t="s">
        <v>143</v>
      </c>
      <c r="AU406" s="14" t="s">
        <v>87</v>
      </c>
    </row>
    <row r="407" s="2" customFormat="1" ht="21.75" customHeight="1">
      <c r="A407" s="35"/>
      <c r="B407" s="36"/>
      <c r="C407" s="251" t="s">
        <v>564</v>
      </c>
      <c r="D407" s="251" t="s">
        <v>145</v>
      </c>
      <c r="E407" s="252" t="s">
        <v>565</v>
      </c>
      <c r="F407" s="253" t="s">
        <v>566</v>
      </c>
      <c r="G407" s="254" t="s">
        <v>139</v>
      </c>
      <c r="H407" s="255">
        <v>25</v>
      </c>
      <c r="I407" s="256"/>
      <c r="J407" s="257">
        <f>ROUND(I407*H407,2)</f>
        <v>0</v>
      </c>
      <c r="K407" s="253" t="s">
        <v>148</v>
      </c>
      <c r="L407" s="41"/>
      <c r="M407" s="258" t="s">
        <v>1</v>
      </c>
      <c r="N407" s="259" t="s">
        <v>45</v>
      </c>
      <c r="O407" s="88"/>
      <c r="P407" s="242">
        <f>O407*H407</f>
        <v>0</v>
      </c>
      <c r="Q407" s="242">
        <v>0</v>
      </c>
      <c r="R407" s="242">
        <f>Q407*H407</f>
        <v>0</v>
      </c>
      <c r="S407" s="242">
        <v>0</v>
      </c>
      <c r="T407" s="243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44" t="s">
        <v>87</v>
      </c>
      <c r="AT407" s="244" t="s">
        <v>145</v>
      </c>
      <c r="AU407" s="244" t="s">
        <v>87</v>
      </c>
      <c r="AY407" s="14" t="s">
        <v>136</v>
      </c>
      <c r="BE407" s="245">
        <f>IF(N407="základní",J407,0)</f>
        <v>0</v>
      </c>
      <c r="BF407" s="245">
        <f>IF(N407="snížená",J407,0)</f>
        <v>0</v>
      </c>
      <c r="BG407" s="245">
        <f>IF(N407="zákl. přenesená",J407,0)</f>
        <v>0</v>
      </c>
      <c r="BH407" s="245">
        <f>IF(N407="sníž. přenesená",J407,0)</f>
        <v>0</v>
      </c>
      <c r="BI407" s="245">
        <f>IF(N407="nulová",J407,0)</f>
        <v>0</v>
      </c>
      <c r="BJ407" s="14" t="s">
        <v>87</v>
      </c>
      <c r="BK407" s="245">
        <f>ROUND(I407*H407,2)</f>
        <v>0</v>
      </c>
      <c r="BL407" s="14" t="s">
        <v>87</v>
      </c>
      <c r="BM407" s="244" t="s">
        <v>567</v>
      </c>
    </row>
    <row r="408" s="2" customFormat="1">
      <c r="A408" s="35"/>
      <c r="B408" s="36"/>
      <c r="C408" s="37"/>
      <c r="D408" s="246" t="s">
        <v>142</v>
      </c>
      <c r="E408" s="37"/>
      <c r="F408" s="247" t="s">
        <v>568</v>
      </c>
      <c r="G408" s="37"/>
      <c r="H408" s="37"/>
      <c r="I408" s="151"/>
      <c r="J408" s="37"/>
      <c r="K408" s="37"/>
      <c r="L408" s="41"/>
      <c r="M408" s="248"/>
      <c r="N408" s="249"/>
      <c r="O408" s="88"/>
      <c r="P408" s="88"/>
      <c r="Q408" s="88"/>
      <c r="R408" s="88"/>
      <c r="S408" s="88"/>
      <c r="T408" s="89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4" t="s">
        <v>142</v>
      </c>
      <c r="AU408" s="14" t="s">
        <v>87</v>
      </c>
    </row>
    <row r="409" s="2" customFormat="1">
      <c r="A409" s="35"/>
      <c r="B409" s="36"/>
      <c r="C409" s="37"/>
      <c r="D409" s="246" t="s">
        <v>143</v>
      </c>
      <c r="E409" s="37"/>
      <c r="F409" s="250" t="s">
        <v>569</v>
      </c>
      <c r="G409" s="37"/>
      <c r="H409" s="37"/>
      <c r="I409" s="151"/>
      <c r="J409" s="37"/>
      <c r="K409" s="37"/>
      <c r="L409" s="41"/>
      <c r="M409" s="248"/>
      <c r="N409" s="249"/>
      <c r="O409" s="88"/>
      <c r="P409" s="88"/>
      <c r="Q409" s="88"/>
      <c r="R409" s="88"/>
      <c r="S409" s="88"/>
      <c r="T409" s="89"/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T409" s="14" t="s">
        <v>143</v>
      </c>
      <c r="AU409" s="14" t="s">
        <v>87</v>
      </c>
    </row>
    <row r="410" s="2" customFormat="1" ht="21.75" customHeight="1">
      <c r="A410" s="35"/>
      <c r="B410" s="36"/>
      <c r="C410" s="232" t="s">
        <v>570</v>
      </c>
      <c r="D410" s="232" t="s">
        <v>133</v>
      </c>
      <c r="E410" s="233" t="s">
        <v>571</v>
      </c>
      <c r="F410" s="234" t="s">
        <v>572</v>
      </c>
      <c r="G410" s="235" t="s">
        <v>139</v>
      </c>
      <c r="H410" s="236">
        <v>2</v>
      </c>
      <c r="I410" s="237"/>
      <c r="J410" s="238">
        <f>ROUND(I410*H410,2)</f>
        <v>0</v>
      </c>
      <c r="K410" s="234" t="s">
        <v>148</v>
      </c>
      <c r="L410" s="239"/>
      <c r="M410" s="240" t="s">
        <v>1</v>
      </c>
      <c r="N410" s="241" t="s">
        <v>45</v>
      </c>
      <c r="O410" s="88"/>
      <c r="P410" s="242">
        <f>O410*H410</f>
        <v>0</v>
      </c>
      <c r="Q410" s="242">
        <v>0</v>
      </c>
      <c r="R410" s="242">
        <f>Q410*H410</f>
        <v>0</v>
      </c>
      <c r="S410" s="242">
        <v>0</v>
      </c>
      <c r="T410" s="243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44" t="s">
        <v>234</v>
      </c>
      <c r="AT410" s="244" t="s">
        <v>133</v>
      </c>
      <c r="AU410" s="244" t="s">
        <v>87</v>
      </c>
      <c r="AY410" s="14" t="s">
        <v>136</v>
      </c>
      <c r="BE410" s="245">
        <f>IF(N410="základní",J410,0)</f>
        <v>0</v>
      </c>
      <c r="BF410" s="245">
        <f>IF(N410="snížená",J410,0)</f>
        <v>0</v>
      </c>
      <c r="BG410" s="245">
        <f>IF(N410="zákl. přenesená",J410,0)</f>
        <v>0</v>
      </c>
      <c r="BH410" s="245">
        <f>IF(N410="sníž. přenesená",J410,0)</f>
        <v>0</v>
      </c>
      <c r="BI410" s="245">
        <f>IF(N410="nulová",J410,0)</f>
        <v>0</v>
      </c>
      <c r="BJ410" s="14" t="s">
        <v>87</v>
      </c>
      <c r="BK410" s="245">
        <f>ROUND(I410*H410,2)</f>
        <v>0</v>
      </c>
      <c r="BL410" s="14" t="s">
        <v>234</v>
      </c>
      <c r="BM410" s="244" t="s">
        <v>573</v>
      </c>
    </row>
    <row r="411" s="2" customFormat="1">
      <c r="A411" s="35"/>
      <c r="B411" s="36"/>
      <c r="C411" s="37"/>
      <c r="D411" s="246" t="s">
        <v>142</v>
      </c>
      <c r="E411" s="37"/>
      <c r="F411" s="247" t="s">
        <v>572</v>
      </c>
      <c r="G411" s="37"/>
      <c r="H411" s="37"/>
      <c r="I411" s="151"/>
      <c r="J411" s="37"/>
      <c r="K411" s="37"/>
      <c r="L411" s="41"/>
      <c r="M411" s="248"/>
      <c r="N411" s="249"/>
      <c r="O411" s="88"/>
      <c r="P411" s="88"/>
      <c r="Q411" s="88"/>
      <c r="R411" s="88"/>
      <c r="S411" s="88"/>
      <c r="T411" s="89"/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T411" s="14" t="s">
        <v>142</v>
      </c>
      <c r="AU411" s="14" t="s">
        <v>87</v>
      </c>
    </row>
    <row r="412" s="2" customFormat="1">
      <c r="A412" s="35"/>
      <c r="B412" s="36"/>
      <c r="C412" s="37"/>
      <c r="D412" s="246" t="s">
        <v>143</v>
      </c>
      <c r="E412" s="37"/>
      <c r="F412" s="250" t="s">
        <v>574</v>
      </c>
      <c r="G412" s="37"/>
      <c r="H412" s="37"/>
      <c r="I412" s="151"/>
      <c r="J412" s="37"/>
      <c r="K412" s="37"/>
      <c r="L412" s="41"/>
      <c r="M412" s="248"/>
      <c r="N412" s="249"/>
      <c r="O412" s="88"/>
      <c r="P412" s="88"/>
      <c r="Q412" s="88"/>
      <c r="R412" s="88"/>
      <c r="S412" s="88"/>
      <c r="T412" s="89"/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T412" s="14" t="s">
        <v>143</v>
      </c>
      <c r="AU412" s="14" t="s">
        <v>87</v>
      </c>
    </row>
    <row r="413" s="2" customFormat="1" ht="33" customHeight="1">
      <c r="A413" s="35"/>
      <c r="B413" s="36"/>
      <c r="C413" s="251" t="s">
        <v>575</v>
      </c>
      <c r="D413" s="251" t="s">
        <v>145</v>
      </c>
      <c r="E413" s="252" t="s">
        <v>441</v>
      </c>
      <c r="F413" s="253" t="s">
        <v>442</v>
      </c>
      <c r="G413" s="254" t="s">
        <v>187</v>
      </c>
      <c r="H413" s="255">
        <v>4</v>
      </c>
      <c r="I413" s="256"/>
      <c r="J413" s="257">
        <f>ROUND(I413*H413,2)</f>
        <v>0</v>
      </c>
      <c r="K413" s="253" t="s">
        <v>148</v>
      </c>
      <c r="L413" s="41"/>
      <c r="M413" s="258" t="s">
        <v>1</v>
      </c>
      <c r="N413" s="259" t="s">
        <v>45</v>
      </c>
      <c r="O413" s="88"/>
      <c r="P413" s="242">
        <f>O413*H413</f>
        <v>0</v>
      </c>
      <c r="Q413" s="242">
        <v>0</v>
      </c>
      <c r="R413" s="242">
        <f>Q413*H413</f>
        <v>0</v>
      </c>
      <c r="S413" s="242">
        <v>0</v>
      </c>
      <c r="T413" s="243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44" t="s">
        <v>87</v>
      </c>
      <c r="AT413" s="244" t="s">
        <v>145</v>
      </c>
      <c r="AU413" s="244" t="s">
        <v>87</v>
      </c>
      <c r="AY413" s="14" t="s">
        <v>136</v>
      </c>
      <c r="BE413" s="245">
        <f>IF(N413="základní",J413,0)</f>
        <v>0</v>
      </c>
      <c r="BF413" s="245">
        <f>IF(N413="snížená",J413,0)</f>
        <v>0</v>
      </c>
      <c r="BG413" s="245">
        <f>IF(N413="zákl. přenesená",J413,0)</f>
        <v>0</v>
      </c>
      <c r="BH413" s="245">
        <f>IF(N413="sníž. přenesená",J413,0)</f>
        <v>0</v>
      </c>
      <c r="BI413" s="245">
        <f>IF(N413="nulová",J413,0)</f>
        <v>0</v>
      </c>
      <c r="BJ413" s="14" t="s">
        <v>87</v>
      </c>
      <c r="BK413" s="245">
        <f>ROUND(I413*H413,2)</f>
        <v>0</v>
      </c>
      <c r="BL413" s="14" t="s">
        <v>87</v>
      </c>
      <c r="BM413" s="244" t="s">
        <v>576</v>
      </c>
    </row>
    <row r="414" s="2" customFormat="1">
      <c r="A414" s="35"/>
      <c r="B414" s="36"/>
      <c r="C414" s="37"/>
      <c r="D414" s="246" t="s">
        <v>142</v>
      </c>
      <c r="E414" s="37"/>
      <c r="F414" s="247" t="s">
        <v>444</v>
      </c>
      <c r="G414" s="37"/>
      <c r="H414" s="37"/>
      <c r="I414" s="151"/>
      <c r="J414" s="37"/>
      <c r="K414" s="37"/>
      <c r="L414" s="41"/>
      <c r="M414" s="248"/>
      <c r="N414" s="249"/>
      <c r="O414" s="88"/>
      <c r="P414" s="88"/>
      <c r="Q414" s="88"/>
      <c r="R414" s="88"/>
      <c r="S414" s="88"/>
      <c r="T414" s="89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4" t="s">
        <v>142</v>
      </c>
      <c r="AU414" s="14" t="s">
        <v>87</v>
      </c>
    </row>
    <row r="415" s="2" customFormat="1">
      <c r="A415" s="35"/>
      <c r="B415" s="36"/>
      <c r="C415" s="37"/>
      <c r="D415" s="246" t="s">
        <v>143</v>
      </c>
      <c r="E415" s="37"/>
      <c r="F415" s="250" t="s">
        <v>574</v>
      </c>
      <c r="G415" s="37"/>
      <c r="H415" s="37"/>
      <c r="I415" s="151"/>
      <c r="J415" s="37"/>
      <c r="K415" s="37"/>
      <c r="L415" s="41"/>
      <c r="M415" s="248"/>
      <c r="N415" s="249"/>
      <c r="O415" s="88"/>
      <c r="P415" s="88"/>
      <c r="Q415" s="88"/>
      <c r="R415" s="88"/>
      <c r="S415" s="88"/>
      <c r="T415" s="89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4" t="s">
        <v>143</v>
      </c>
      <c r="AU415" s="14" t="s">
        <v>87</v>
      </c>
    </row>
    <row r="416" s="2" customFormat="1" ht="33" customHeight="1">
      <c r="A416" s="35"/>
      <c r="B416" s="36"/>
      <c r="C416" s="232" t="s">
        <v>577</v>
      </c>
      <c r="D416" s="232" t="s">
        <v>133</v>
      </c>
      <c r="E416" s="233" t="s">
        <v>340</v>
      </c>
      <c r="F416" s="234" t="s">
        <v>341</v>
      </c>
      <c r="G416" s="235" t="s">
        <v>139</v>
      </c>
      <c r="H416" s="236">
        <v>80</v>
      </c>
      <c r="I416" s="237"/>
      <c r="J416" s="238">
        <f>ROUND(I416*H416,2)</f>
        <v>0</v>
      </c>
      <c r="K416" s="234" t="s">
        <v>140</v>
      </c>
      <c r="L416" s="239"/>
      <c r="M416" s="240" t="s">
        <v>1</v>
      </c>
      <c r="N416" s="241" t="s">
        <v>45</v>
      </c>
      <c r="O416" s="88"/>
      <c r="P416" s="242">
        <f>O416*H416</f>
        <v>0</v>
      </c>
      <c r="Q416" s="242">
        <v>0</v>
      </c>
      <c r="R416" s="242">
        <f>Q416*H416</f>
        <v>0</v>
      </c>
      <c r="S416" s="242">
        <v>0</v>
      </c>
      <c r="T416" s="243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44" t="s">
        <v>234</v>
      </c>
      <c r="AT416" s="244" t="s">
        <v>133</v>
      </c>
      <c r="AU416" s="244" t="s">
        <v>87</v>
      </c>
      <c r="AY416" s="14" t="s">
        <v>136</v>
      </c>
      <c r="BE416" s="245">
        <f>IF(N416="základní",J416,0)</f>
        <v>0</v>
      </c>
      <c r="BF416" s="245">
        <f>IF(N416="snížená",J416,0)</f>
        <v>0</v>
      </c>
      <c r="BG416" s="245">
        <f>IF(N416="zákl. přenesená",J416,0)</f>
        <v>0</v>
      </c>
      <c r="BH416" s="245">
        <f>IF(N416="sníž. přenesená",J416,0)</f>
        <v>0</v>
      </c>
      <c r="BI416" s="245">
        <f>IF(N416="nulová",J416,0)</f>
        <v>0</v>
      </c>
      <c r="BJ416" s="14" t="s">
        <v>87</v>
      </c>
      <c r="BK416" s="245">
        <f>ROUND(I416*H416,2)</f>
        <v>0</v>
      </c>
      <c r="BL416" s="14" t="s">
        <v>234</v>
      </c>
      <c r="BM416" s="244" t="s">
        <v>578</v>
      </c>
    </row>
    <row r="417" s="2" customFormat="1">
      <c r="A417" s="35"/>
      <c r="B417" s="36"/>
      <c r="C417" s="37"/>
      <c r="D417" s="246" t="s">
        <v>142</v>
      </c>
      <c r="E417" s="37"/>
      <c r="F417" s="247" t="s">
        <v>341</v>
      </c>
      <c r="G417" s="37"/>
      <c r="H417" s="37"/>
      <c r="I417" s="151"/>
      <c r="J417" s="37"/>
      <c r="K417" s="37"/>
      <c r="L417" s="41"/>
      <c r="M417" s="248"/>
      <c r="N417" s="249"/>
      <c r="O417" s="88"/>
      <c r="P417" s="88"/>
      <c r="Q417" s="88"/>
      <c r="R417" s="88"/>
      <c r="S417" s="88"/>
      <c r="T417" s="89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4" t="s">
        <v>142</v>
      </c>
      <c r="AU417" s="14" t="s">
        <v>87</v>
      </c>
    </row>
    <row r="418" s="2" customFormat="1">
      <c r="A418" s="35"/>
      <c r="B418" s="36"/>
      <c r="C418" s="37"/>
      <c r="D418" s="246" t="s">
        <v>143</v>
      </c>
      <c r="E418" s="37"/>
      <c r="F418" s="250" t="s">
        <v>579</v>
      </c>
      <c r="G418" s="37"/>
      <c r="H418" s="37"/>
      <c r="I418" s="151"/>
      <c r="J418" s="37"/>
      <c r="K418" s="37"/>
      <c r="L418" s="41"/>
      <c r="M418" s="248"/>
      <c r="N418" s="249"/>
      <c r="O418" s="88"/>
      <c r="P418" s="88"/>
      <c r="Q418" s="88"/>
      <c r="R418" s="88"/>
      <c r="S418" s="88"/>
      <c r="T418" s="89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4" t="s">
        <v>143</v>
      </c>
      <c r="AU418" s="14" t="s">
        <v>87</v>
      </c>
    </row>
    <row r="419" s="2" customFormat="1" ht="33" customHeight="1">
      <c r="A419" s="35"/>
      <c r="B419" s="36"/>
      <c r="C419" s="232" t="s">
        <v>580</v>
      </c>
      <c r="D419" s="232" t="s">
        <v>133</v>
      </c>
      <c r="E419" s="233" t="s">
        <v>340</v>
      </c>
      <c r="F419" s="234" t="s">
        <v>341</v>
      </c>
      <c r="G419" s="235" t="s">
        <v>139</v>
      </c>
      <c r="H419" s="236">
        <v>44</v>
      </c>
      <c r="I419" s="237"/>
      <c r="J419" s="238">
        <f>ROUND(I419*H419,2)</f>
        <v>0</v>
      </c>
      <c r="K419" s="234" t="s">
        <v>140</v>
      </c>
      <c r="L419" s="239"/>
      <c r="M419" s="240" t="s">
        <v>1</v>
      </c>
      <c r="N419" s="241" t="s">
        <v>45</v>
      </c>
      <c r="O419" s="88"/>
      <c r="P419" s="242">
        <f>O419*H419</f>
        <v>0</v>
      </c>
      <c r="Q419" s="242">
        <v>0</v>
      </c>
      <c r="R419" s="242">
        <f>Q419*H419</f>
        <v>0</v>
      </c>
      <c r="S419" s="242">
        <v>0</v>
      </c>
      <c r="T419" s="243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44" t="s">
        <v>234</v>
      </c>
      <c r="AT419" s="244" t="s">
        <v>133</v>
      </c>
      <c r="AU419" s="244" t="s">
        <v>87</v>
      </c>
      <c r="AY419" s="14" t="s">
        <v>136</v>
      </c>
      <c r="BE419" s="245">
        <f>IF(N419="základní",J419,0)</f>
        <v>0</v>
      </c>
      <c r="BF419" s="245">
        <f>IF(N419="snížená",J419,0)</f>
        <v>0</v>
      </c>
      <c r="BG419" s="245">
        <f>IF(N419="zákl. přenesená",J419,0)</f>
        <v>0</v>
      </c>
      <c r="BH419" s="245">
        <f>IF(N419="sníž. přenesená",J419,0)</f>
        <v>0</v>
      </c>
      <c r="BI419" s="245">
        <f>IF(N419="nulová",J419,0)</f>
        <v>0</v>
      </c>
      <c r="BJ419" s="14" t="s">
        <v>87</v>
      </c>
      <c r="BK419" s="245">
        <f>ROUND(I419*H419,2)</f>
        <v>0</v>
      </c>
      <c r="BL419" s="14" t="s">
        <v>234</v>
      </c>
      <c r="BM419" s="244" t="s">
        <v>581</v>
      </c>
    </row>
    <row r="420" s="2" customFormat="1">
      <c r="A420" s="35"/>
      <c r="B420" s="36"/>
      <c r="C420" s="37"/>
      <c r="D420" s="246" t="s">
        <v>142</v>
      </c>
      <c r="E420" s="37"/>
      <c r="F420" s="247" t="s">
        <v>341</v>
      </c>
      <c r="G420" s="37"/>
      <c r="H420" s="37"/>
      <c r="I420" s="151"/>
      <c r="J420" s="37"/>
      <c r="K420" s="37"/>
      <c r="L420" s="41"/>
      <c r="M420" s="248"/>
      <c r="N420" s="249"/>
      <c r="O420" s="88"/>
      <c r="P420" s="88"/>
      <c r="Q420" s="88"/>
      <c r="R420" s="88"/>
      <c r="S420" s="88"/>
      <c r="T420" s="89"/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T420" s="14" t="s">
        <v>142</v>
      </c>
      <c r="AU420" s="14" t="s">
        <v>87</v>
      </c>
    </row>
    <row r="421" s="2" customFormat="1">
      <c r="A421" s="35"/>
      <c r="B421" s="36"/>
      <c r="C421" s="37"/>
      <c r="D421" s="246" t="s">
        <v>143</v>
      </c>
      <c r="E421" s="37"/>
      <c r="F421" s="250" t="s">
        <v>582</v>
      </c>
      <c r="G421" s="37"/>
      <c r="H421" s="37"/>
      <c r="I421" s="151"/>
      <c r="J421" s="37"/>
      <c r="K421" s="37"/>
      <c r="L421" s="41"/>
      <c r="M421" s="248"/>
      <c r="N421" s="249"/>
      <c r="O421" s="88"/>
      <c r="P421" s="88"/>
      <c r="Q421" s="88"/>
      <c r="R421" s="88"/>
      <c r="S421" s="88"/>
      <c r="T421" s="89"/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T421" s="14" t="s">
        <v>143</v>
      </c>
      <c r="AU421" s="14" t="s">
        <v>87</v>
      </c>
    </row>
    <row r="422" s="2" customFormat="1" ht="33" customHeight="1">
      <c r="A422" s="35"/>
      <c r="B422" s="36"/>
      <c r="C422" s="232" t="s">
        <v>583</v>
      </c>
      <c r="D422" s="232" t="s">
        <v>133</v>
      </c>
      <c r="E422" s="233" t="s">
        <v>340</v>
      </c>
      <c r="F422" s="234" t="s">
        <v>341</v>
      </c>
      <c r="G422" s="235" t="s">
        <v>139</v>
      </c>
      <c r="H422" s="236">
        <v>24</v>
      </c>
      <c r="I422" s="237"/>
      <c r="J422" s="238">
        <f>ROUND(I422*H422,2)</f>
        <v>0</v>
      </c>
      <c r="K422" s="234" t="s">
        <v>140</v>
      </c>
      <c r="L422" s="239"/>
      <c r="M422" s="240" t="s">
        <v>1</v>
      </c>
      <c r="N422" s="241" t="s">
        <v>45</v>
      </c>
      <c r="O422" s="88"/>
      <c r="P422" s="242">
        <f>O422*H422</f>
        <v>0</v>
      </c>
      <c r="Q422" s="242">
        <v>0</v>
      </c>
      <c r="R422" s="242">
        <f>Q422*H422</f>
        <v>0</v>
      </c>
      <c r="S422" s="242">
        <v>0</v>
      </c>
      <c r="T422" s="243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44" t="s">
        <v>234</v>
      </c>
      <c r="AT422" s="244" t="s">
        <v>133</v>
      </c>
      <c r="AU422" s="244" t="s">
        <v>87</v>
      </c>
      <c r="AY422" s="14" t="s">
        <v>136</v>
      </c>
      <c r="BE422" s="245">
        <f>IF(N422="základní",J422,0)</f>
        <v>0</v>
      </c>
      <c r="BF422" s="245">
        <f>IF(N422="snížená",J422,0)</f>
        <v>0</v>
      </c>
      <c r="BG422" s="245">
        <f>IF(N422="zákl. přenesená",J422,0)</f>
        <v>0</v>
      </c>
      <c r="BH422" s="245">
        <f>IF(N422="sníž. přenesená",J422,0)</f>
        <v>0</v>
      </c>
      <c r="BI422" s="245">
        <f>IF(N422="nulová",J422,0)</f>
        <v>0</v>
      </c>
      <c r="BJ422" s="14" t="s">
        <v>87</v>
      </c>
      <c r="BK422" s="245">
        <f>ROUND(I422*H422,2)</f>
        <v>0</v>
      </c>
      <c r="BL422" s="14" t="s">
        <v>234</v>
      </c>
      <c r="BM422" s="244" t="s">
        <v>584</v>
      </c>
    </row>
    <row r="423" s="2" customFormat="1">
      <c r="A423" s="35"/>
      <c r="B423" s="36"/>
      <c r="C423" s="37"/>
      <c r="D423" s="246" t="s">
        <v>142</v>
      </c>
      <c r="E423" s="37"/>
      <c r="F423" s="247" t="s">
        <v>341</v>
      </c>
      <c r="G423" s="37"/>
      <c r="H423" s="37"/>
      <c r="I423" s="151"/>
      <c r="J423" s="37"/>
      <c r="K423" s="37"/>
      <c r="L423" s="41"/>
      <c r="M423" s="248"/>
      <c r="N423" s="249"/>
      <c r="O423" s="88"/>
      <c r="P423" s="88"/>
      <c r="Q423" s="88"/>
      <c r="R423" s="88"/>
      <c r="S423" s="88"/>
      <c r="T423" s="89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4" t="s">
        <v>142</v>
      </c>
      <c r="AU423" s="14" t="s">
        <v>87</v>
      </c>
    </row>
    <row r="424" s="2" customFormat="1">
      <c r="A424" s="35"/>
      <c r="B424" s="36"/>
      <c r="C424" s="37"/>
      <c r="D424" s="246" t="s">
        <v>143</v>
      </c>
      <c r="E424" s="37"/>
      <c r="F424" s="250" t="s">
        <v>585</v>
      </c>
      <c r="G424" s="37"/>
      <c r="H424" s="37"/>
      <c r="I424" s="151"/>
      <c r="J424" s="37"/>
      <c r="K424" s="37"/>
      <c r="L424" s="41"/>
      <c r="M424" s="248"/>
      <c r="N424" s="249"/>
      <c r="O424" s="88"/>
      <c r="P424" s="88"/>
      <c r="Q424" s="88"/>
      <c r="R424" s="88"/>
      <c r="S424" s="88"/>
      <c r="T424" s="89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4" t="s">
        <v>143</v>
      </c>
      <c r="AU424" s="14" t="s">
        <v>87</v>
      </c>
    </row>
    <row r="425" s="2" customFormat="1" ht="21.75" customHeight="1">
      <c r="A425" s="35"/>
      <c r="B425" s="36"/>
      <c r="C425" s="251" t="s">
        <v>586</v>
      </c>
      <c r="D425" s="251" t="s">
        <v>145</v>
      </c>
      <c r="E425" s="252" t="s">
        <v>345</v>
      </c>
      <c r="F425" s="253" t="s">
        <v>346</v>
      </c>
      <c r="G425" s="254" t="s">
        <v>139</v>
      </c>
      <c r="H425" s="255">
        <v>148</v>
      </c>
      <c r="I425" s="256"/>
      <c r="J425" s="257">
        <f>ROUND(I425*H425,2)</f>
        <v>0</v>
      </c>
      <c r="K425" s="253" t="s">
        <v>148</v>
      </c>
      <c r="L425" s="41"/>
      <c r="M425" s="258" t="s">
        <v>1</v>
      </c>
      <c r="N425" s="259" t="s">
        <v>45</v>
      </c>
      <c r="O425" s="88"/>
      <c r="P425" s="242">
        <f>O425*H425</f>
        <v>0</v>
      </c>
      <c r="Q425" s="242">
        <v>0</v>
      </c>
      <c r="R425" s="242">
        <f>Q425*H425</f>
        <v>0</v>
      </c>
      <c r="S425" s="242">
        <v>0</v>
      </c>
      <c r="T425" s="243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44" t="s">
        <v>347</v>
      </c>
      <c r="AT425" s="244" t="s">
        <v>145</v>
      </c>
      <c r="AU425" s="244" t="s">
        <v>87</v>
      </c>
      <c r="AY425" s="14" t="s">
        <v>136</v>
      </c>
      <c r="BE425" s="245">
        <f>IF(N425="základní",J425,0)</f>
        <v>0</v>
      </c>
      <c r="BF425" s="245">
        <f>IF(N425="snížená",J425,0)</f>
        <v>0</v>
      </c>
      <c r="BG425" s="245">
        <f>IF(N425="zákl. přenesená",J425,0)</f>
        <v>0</v>
      </c>
      <c r="BH425" s="245">
        <f>IF(N425="sníž. přenesená",J425,0)</f>
        <v>0</v>
      </c>
      <c r="BI425" s="245">
        <f>IF(N425="nulová",J425,0)</f>
        <v>0</v>
      </c>
      <c r="BJ425" s="14" t="s">
        <v>87</v>
      </c>
      <c r="BK425" s="245">
        <f>ROUND(I425*H425,2)</f>
        <v>0</v>
      </c>
      <c r="BL425" s="14" t="s">
        <v>347</v>
      </c>
      <c r="BM425" s="244" t="s">
        <v>587</v>
      </c>
    </row>
    <row r="426" s="2" customFormat="1">
      <c r="A426" s="35"/>
      <c r="B426" s="36"/>
      <c r="C426" s="37"/>
      <c r="D426" s="246" t="s">
        <v>142</v>
      </c>
      <c r="E426" s="37"/>
      <c r="F426" s="247" t="s">
        <v>346</v>
      </c>
      <c r="G426" s="37"/>
      <c r="H426" s="37"/>
      <c r="I426" s="151"/>
      <c r="J426" s="37"/>
      <c r="K426" s="37"/>
      <c r="L426" s="41"/>
      <c r="M426" s="248"/>
      <c r="N426" s="249"/>
      <c r="O426" s="88"/>
      <c r="P426" s="88"/>
      <c r="Q426" s="88"/>
      <c r="R426" s="88"/>
      <c r="S426" s="88"/>
      <c r="T426" s="89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4" t="s">
        <v>142</v>
      </c>
      <c r="AU426" s="14" t="s">
        <v>87</v>
      </c>
    </row>
    <row r="427" s="2" customFormat="1">
      <c r="A427" s="35"/>
      <c r="B427" s="36"/>
      <c r="C427" s="37"/>
      <c r="D427" s="246" t="s">
        <v>143</v>
      </c>
      <c r="E427" s="37"/>
      <c r="F427" s="250" t="s">
        <v>404</v>
      </c>
      <c r="G427" s="37"/>
      <c r="H427" s="37"/>
      <c r="I427" s="151"/>
      <c r="J427" s="37"/>
      <c r="K427" s="37"/>
      <c r="L427" s="41"/>
      <c r="M427" s="248"/>
      <c r="N427" s="249"/>
      <c r="O427" s="88"/>
      <c r="P427" s="88"/>
      <c r="Q427" s="88"/>
      <c r="R427" s="88"/>
      <c r="S427" s="88"/>
      <c r="T427" s="89"/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T427" s="14" t="s">
        <v>143</v>
      </c>
      <c r="AU427" s="14" t="s">
        <v>87</v>
      </c>
    </row>
    <row r="428" s="2" customFormat="1" ht="44.25" customHeight="1">
      <c r="A428" s="35"/>
      <c r="B428" s="36"/>
      <c r="C428" s="232" t="s">
        <v>588</v>
      </c>
      <c r="D428" s="232" t="s">
        <v>133</v>
      </c>
      <c r="E428" s="233" t="s">
        <v>589</v>
      </c>
      <c r="F428" s="234" t="s">
        <v>590</v>
      </c>
      <c r="G428" s="235" t="s">
        <v>139</v>
      </c>
      <c r="H428" s="236">
        <v>1</v>
      </c>
      <c r="I428" s="237"/>
      <c r="J428" s="238">
        <f>ROUND(I428*H428,2)</f>
        <v>0</v>
      </c>
      <c r="K428" s="234" t="s">
        <v>148</v>
      </c>
      <c r="L428" s="239"/>
      <c r="M428" s="240" t="s">
        <v>1</v>
      </c>
      <c r="N428" s="241" t="s">
        <v>45</v>
      </c>
      <c r="O428" s="88"/>
      <c r="P428" s="242">
        <f>O428*H428</f>
        <v>0</v>
      </c>
      <c r="Q428" s="242">
        <v>0</v>
      </c>
      <c r="R428" s="242">
        <f>Q428*H428</f>
        <v>0</v>
      </c>
      <c r="S428" s="242">
        <v>0</v>
      </c>
      <c r="T428" s="243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44" t="s">
        <v>234</v>
      </c>
      <c r="AT428" s="244" t="s">
        <v>133</v>
      </c>
      <c r="AU428" s="244" t="s">
        <v>87</v>
      </c>
      <c r="AY428" s="14" t="s">
        <v>136</v>
      </c>
      <c r="BE428" s="245">
        <f>IF(N428="základní",J428,0)</f>
        <v>0</v>
      </c>
      <c r="BF428" s="245">
        <f>IF(N428="snížená",J428,0)</f>
        <v>0</v>
      </c>
      <c r="BG428" s="245">
        <f>IF(N428="zákl. přenesená",J428,0)</f>
        <v>0</v>
      </c>
      <c r="BH428" s="245">
        <f>IF(N428="sníž. přenesená",J428,0)</f>
        <v>0</v>
      </c>
      <c r="BI428" s="245">
        <f>IF(N428="nulová",J428,0)</f>
        <v>0</v>
      </c>
      <c r="BJ428" s="14" t="s">
        <v>87</v>
      </c>
      <c r="BK428" s="245">
        <f>ROUND(I428*H428,2)</f>
        <v>0</v>
      </c>
      <c r="BL428" s="14" t="s">
        <v>234</v>
      </c>
      <c r="BM428" s="244" t="s">
        <v>591</v>
      </c>
    </row>
    <row r="429" s="2" customFormat="1">
      <c r="A429" s="35"/>
      <c r="B429" s="36"/>
      <c r="C429" s="37"/>
      <c r="D429" s="246" t="s">
        <v>142</v>
      </c>
      <c r="E429" s="37"/>
      <c r="F429" s="247" t="s">
        <v>590</v>
      </c>
      <c r="G429" s="37"/>
      <c r="H429" s="37"/>
      <c r="I429" s="151"/>
      <c r="J429" s="37"/>
      <c r="K429" s="37"/>
      <c r="L429" s="41"/>
      <c r="M429" s="248"/>
      <c r="N429" s="249"/>
      <c r="O429" s="88"/>
      <c r="P429" s="88"/>
      <c r="Q429" s="88"/>
      <c r="R429" s="88"/>
      <c r="S429" s="88"/>
      <c r="T429" s="89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4" t="s">
        <v>142</v>
      </c>
      <c r="AU429" s="14" t="s">
        <v>87</v>
      </c>
    </row>
    <row r="430" s="2" customFormat="1">
      <c r="A430" s="35"/>
      <c r="B430" s="36"/>
      <c r="C430" s="37"/>
      <c r="D430" s="246" t="s">
        <v>143</v>
      </c>
      <c r="E430" s="37"/>
      <c r="F430" s="250" t="s">
        <v>592</v>
      </c>
      <c r="G430" s="37"/>
      <c r="H430" s="37"/>
      <c r="I430" s="151"/>
      <c r="J430" s="37"/>
      <c r="K430" s="37"/>
      <c r="L430" s="41"/>
      <c r="M430" s="248"/>
      <c r="N430" s="249"/>
      <c r="O430" s="88"/>
      <c r="P430" s="88"/>
      <c r="Q430" s="88"/>
      <c r="R430" s="88"/>
      <c r="S430" s="88"/>
      <c r="T430" s="89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4" t="s">
        <v>143</v>
      </c>
      <c r="AU430" s="14" t="s">
        <v>87</v>
      </c>
    </row>
    <row r="431" s="2" customFormat="1" ht="21.75" customHeight="1">
      <c r="A431" s="35"/>
      <c r="B431" s="36"/>
      <c r="C431" s="251" t="s">
        <v>593</v>
      </c>
      <c r="D431" s="251" t="s">
        <v>145</v>
      </c>
      <c r="E431" s="252" t="s">
        <v>594</v>
      </c>
      <c r="F431" s="253" t="s">
        <v>595</v>
      </c>
      <c r="G431" s="254" t="s">
        <v>139</v>
      </c>
      <c r="H431" s="255">
        <v>1</v>
      </c>
      <c r="I431" s="256"/>
      <c r="J431" s="257">
        <f>ROUND(I431*H431,2)</f>
        <v>0</v>
      </c>
      <c r="K431" s="253" t="s">
        <v>148</v>
      </c>
      <c r="L431" s="41"/>
      <c r="M431" s="258" t="s">
        <v>1</v>
      </c>
      <c r="N431" s="259" t="s">
        <v>45</v>
      </c>
      <c r="O431" s="88"/>
      <c r="P431" s="242">
        <f>O431*H431</f>
        <v>0</v>
      </c>
      <c r="Q431" s="242">
        <v>0</v>
      </c>
      <c r="R431" s="242">
        <f>Q431*H431</f>
        <v>0</v>
      </c>
      <c r="S431" s="242">
        <v>0</v>
      </c>
      <c r="T431" s="243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44" t="s">
        <v>87</v>
      </c>
      <c r="AT431" s="244" t="s">
        <v>145</v>
      </c>
      <c r="AU431" s="244" t="s">
        <v>87</v>
      </c>
      <c r="AY431" s="14" t="s">
        <v>136</v>
      </c>
      <c r="BE431" s="245">
        <f>IF(N431="základní",J431,0)</f>
        <v>0</v>
      </c>
      <c r="BF431" s="245">
        <f>IF(N431="snížená",J431,0)</f>
        <v>0</v>
      </c>
      <c r="BG431" s="245">
        <f>IF(N431="zákl. přenesená",J431,0)</f>
        <v>0</v>
      </c>
      <c r="BH431" s="245">
        <f>IF(N431="sníž. přenesená",J431,0)</f>
        <v>0</v>
      </c>
      <c r="BI431" s="245">
        <f>IF(N431="nulová",J431,0)</f>
        <v>0</v>
      </c>
      <c r="BJ431" s="14" t="s">
        <v>87</v>
      </c>
      <c r="BK431" s="245">
        <f>ROUND(I431*H431,2)</f>
        <v>0</v>
      </c>
      <c r="BL431" s="14" t="s">
        <v>87</v>
      </c>
      <c r="BM431" s="244" t="s">
        <v>596</v>
      </c>
    </row>
    <row r="432" s="2" customFormat="1">
      <c r="A432" s="35"/>
      <c r="B432" s="36"/>
      <c r="C432" s="37"/>
      <c r="D432" s="246" t="s">
        <v>142</v>
      </c>
      <c r="E432" s="37"/>
      <c r="F432" s="247" t="s">
        <v>595</v>
      </c>
      <c r="G432" s="37"/>
      <c r="H432" s="37"/>
      <c r="I432" s="151"/>
      <c r="J432" s="37"/>
      <c r="K432" s="37"/>
      <c r="L432" s="41"/>
      <c r="M432" s="248"/>
      <c r="N432" s="249"/>
      <c r="O432" s="88"/>
      <c r="P432" s="88"/>
      <c r="Q432" s="88"/>
      <c r="R432" s="88"/>
      <c r="S432" s="88"/>
      <c r="T432" s="89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T432" s="14" t="s">
        <v>142</v>
      </c>
      <c r="AU432" s="14" t="s">
        <v>87</v>
      </c>
    </row>
    <row r="433" s="2" customFormat="1">
      <c r="A433" s="35"/>
      <c r="B433" s="36"/>
      <c r="C433" s="37"/>
      <c r="D433" s="246" t="s">
        <v>143</v>
      </c>
      <c r="E433" s="37"/>
      <c r="F433" s="250" t="s">
        <v>592</v>
      </c>
      <c r="G433" s="37"/>
      <c r="H433" s="37"/>
      <c r="I433" s="151"/>
      <c r="J433" s="37"/>
      <c r="K433" s="37"/>
      <c r="L433" s="41"/>
      <c r="M433" s="248"/>
      <c r="N433" s="249"/>
      <c r="O433" s="88"/>
      <c r="P433" s="88"/>
      <c r="Q433" s="88"/>
      <c r="R433" s="88"/>
      <c r="S433" s="88"/>
      <c r="T433" s="89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4" t="s">
        <v>143</v>
      </c>
      <c r="AU433" s="14" t="s">
        <v>87</v>
      </c>
    </row>
    <row r="434" s="2" customFormat="1" ht="21.75" customHeight="1">
      <c r="A434" s="35"/>
      <c r="B434" s="36"/>
      <c r="C434" s="232" t="s">
        <v>597</v>
      </c>
      <c r="D434" s="232" t="s">
        <v>133</v>
      </c>
      <c r="E434" s="233" t="s">
        <v>231</v>
      </c>
      <c r="F434" s="234" t="s">
        <v>232</v>
      </c>
      <c r="G434" s="235" t="s">
        <v>233</v>
      </c>
      <c r="H434" s="236">
        <v>50</v>
      </c>
      <c r="I434" s="237"/>
      <c r="J434" s="238">
        <f>ROUND(I434*H434,2)</f>
        <v>0</v>
      </c>
      <c r="K434" s="234" t="s">
        <v>148</v>
      </c>
      <c r="L434" s="239"/>
      <c r="M434" s="240" t="s">
        <v>1</v>
      </c>
      <c r="N434" s="241" t="s">
        <v>45</v>
      </c>
      <c r="O434" s="88"/>
      <c r="P434" s="242">
        <f>O434*H434</f>
        <v>0</v>
      </c>
      <c r="Q434" s="242">
        <v>0</v>
      </c>
      <c r="R434" s="242">
        <f>Q434*H434</f>
        <v>0</v>
      </c>
      <c r="S434" s="242">
        <v>0</v>
      </c>
      <c r="T434" s="243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44" t="s">
        <v>234</v>
      </c>
      <c r="AT434" s="244" t="s">
        <v>133</v>
      </c>
      <c r="AU434" s="244" t="s">
        <v>87</v>
      </c>
      <c r="AY434" s="14" t="s">
        <v>136</v>
      </c>
      <c r="BE434" s="245">
        <f>IF(N434="základní",J434,0)</f>
        <v>0</v>
      </c>
      <c r="BF434" s="245">
        <f>IF(N434="snížená",J434,0)</f>
        <v>0</v>
      </c>
      <c r="BG434" s="245">
        <f>IF(N434="zákl. přenesená",J434,0)</f>
        <v>0</v>
      </c>
      <c r="BH434" s="245">
        <f>IF(N434="sníž. přenesená",J434,0)</f>
        <v>0</v>
      </c>
      <c r="BI434" s="245">
        <f>IF(N434="nulová",J434,0)</f>
        <v>0</v>
      </c>
      <c r="BJ434" s="14" t="s">
        <v>87</v>
      </c>
      <c r="BK434" s="245">
        <f>ROUND(I434*H434,2)</f>
        <v>0</v>
      </c>
      <c r="BL434" s="14" t="s">
        <v>234</v>
      </c>
      <c r="BM434" s="244" t="s">
        <v>598</v>
      </c>
    </row>
    <row r="435" s="2" customFormat="1">
      <c r="A435" s="35"/>
      <c r="B435" s="36"/>
      <c r="C435" s="37"/>
      <c r="D435" s="246" t="s">
        <v>142</v>
      </c>
      <c r="E435" s="37"/>
      <c r="F435" s="247" t="s">
        <v>236</v>
      </c>
      <c r="G435" s="37"/>
      <c r="H435" s="37"/>
      <c r="I435" s="151"/>
      <c r="J435" s="37"/>
      <c r="K435" s="37"/>
      <c r="L435" s="41"/>
      <c r="M435" s="248"/>
      <c r="N435" s="249"/>
      <c r="O435" s="88"/>
      <c r="P435" s="88"/>
      <c r="Q435" s="88"/>
      <c r="R435" s="88"/>
      <c r="S435" s="88"/>
      <c r="T435" s="89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4" t="s">
        <v>142</v>
      </c>
      <c r="AU435" s="14" t="s">
        <v>87</v>
      </c>
    </row>
    <row r="436" s="2" customFormat="1">
      <c r="A436" s="35"/>
      <c r="B436" s="36"/>
      <c r="C436" s="37"/>
      <c r="D436" s="246" t="s">
        <v>143</v>
      </c>
      <c r="E436" s="37"/>
      <c r="F436" s="250" t="s">
        <v>599</v>
      </c>
      <c r="G436" s="37"/>
      <c r="H436" s="37"/>
      <c r="I436" s="151"/>
      <c r="J436" s="37"/>
      <c r="K436" s="37"/>
      <c r="L436" s="41"/>
      <c r="M436" s="248"/>
      <c r="N436" s="249"/>
      <c r="O436" s="88"/>
      <c r="P436" s="88"/>
      <c r="Q436" s="88"/>
      <c r="R436" s="88"/>
      <c r="S436" s="88"/>
      <c r="T436" s="89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4" t="s">
        <v>143</v>
      </c>
      <c r="AU436" s="14" t="s">
        <v>87</v>
      </c>
    </row>
    <row r="437" s="2" customFormat="1" ht="21.75" customHeight="1">
      <c r="A437" s="35"/>
      <c r="B437" s="36"/>
      <c r="C437" s="251" t="s">
        <v>600</v>
      </c>
      <c r="D437" s="251" t="s">
        <v>145</v>
      </c>
      <c r="E437" s="252" t="s">
        <v>260</v>
      </c>
      <c r="F437" s="253" t="s">
        <v>261</v>
      </c>
      <c r="G437" s="254" t="s">
        <v>262</v>
      </c>
      <c r="H437" s="255">
        <v>5</v>
      </c>
      <c r="I437" s="256"/>
      <c r="J437" s="257">
        <f>ROUND(I437*H437,2)</f>
        <v>0</v>
      </c>
      <c r="K437" s="253" t="s">
        <v>148</v>
      </c>
      <c r="L437" s="41"/>
      <c r="M437" s="258" t="s">
        <v>1</v>
      </c>
      <c r="N437" s="259" t="s">
        <v>45</v>
      </c>
      <c r="O437" s="88"/>
      <c r="P437" s="242">
        <f>O437*H437</f>
        <v>0</v>
      </c>
      <c r="Q437" s="242">
        <v>0</v>
      </c>
      <c r="R437" s="242">
        <f>Q437*H437</f>
        <v>0</v>
      </c>
      <c r="S437" s="242">
        <v>0</v>
      </c>
      <c r="T437" s="243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44" t="s">
        <v>87</v>
      </c>
      <c r="AT437" s="244" t="s">
        <v>145</v>
      </c>
      <c r="AU437" s="244" t="s">
        <v>87</v>
      </c>
      <c r="AY437" s="14" t="s">
        <v>136</v>
      </c>
      <c r="BE437" s="245">
        <f>IF(N437="základní",J437,0)</f>
        <v>0</v>
      </c>
      <c r="BF437" s="245">
        <f>IF(N437="snížená",J437,0)</f>
        <v>0</v>
      </c>
      <c r="BG437" s="245">
        <f>IF(N437="zákl. přenesená",J437,0)</f>
        <v>0</v>
      </c>
      <c r="BH437" s="245">
        <f>IF(N437="sníž. přenesená",J437,0)</f>
        <v>0</v>
      </c>
      <c r="BI437" s="245">
        <f>IF(N437="nulová",J437,0)</f>
        <v>0</v>
      </c>
      <c r="BJ437" s="14" t="s">
        <v>87</v>
      </c>
      <c r="BK437" s="245">
        <f>ROUND(I437*H437,2)</f>
        <v>0</v>
      </c>
      <c r="BL437" s="14" t="s">
        <v>87</v>
      </c>
      <c r="BM437" s="244" t="s">
        <v>601</v>
      </c>
    </row>
    <row r="438" s="2" customFormat="1">
      <c r="A438" s="35"/>
      <c r="B438" s="36"/>
      <c r="C438" s="37"/>
      <c r="D438" s="246" t="s">
        <v>142</v>
      </c>
      <c r="E438" s="37"/>
      <c r="F438" s="247" t="s">
        <v>264</v>
      </c>
      <c r="G438" s="37"/>
      <c r="H438" s="37"/>
      <c r="I438" s="151"/>
      <c r="J438" s="37"/>
      <c r="K438" s="37"/>
      <c r="L438" s="41"/>
      <c r="M438" s="248"/>
      <c r="N438" s="249"/>
      <c r="O438" s="88"/>
      <c r="P438" s="88"/>
      <c r="Q438" s="88"/>
      <c r="R438" s="88"/>
      <c r="S438" s="88"/>
      <c r="T438" s="89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T438" s="14" t="s">
        <v>142</v>
      </c>
      <c r="AU438" s="14" t="s">
        <v>87</v>
      </c>
    </row>
    <row r="439" s="2" customFormat="1">
      <c r="A439" s="35"/>
      <c r="B439" s="36"/>
      <c r="C439" s="37"/>
      <c r="D439" s="246" t="s">
        <v>143</v>
      </c>
      <c r="E439" s="37"/>
      <c r="F439" s="250" t="s">
        <v>599</v>
      </c>
      <c r="G439" s="37"/>
      <c r="H439" s="37"/>
      <c r="I439" s="151"/>
      <c r="J439" s="37"/>
      <c r="K439" s="37"/>
      <c r="L439" s="41"/>
      <c r="M439" s="248"/>
      <c r="N439" s="249"/>
      <c r="O439" s="88"/>
      <c r="P439" s="88"/>
      <c r="Q439" s="88"/>
      <c r="R439" s="88"/>
      <c r="S439" s="88"/>
      <c r="T439" s="89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4" t="s">
        <v>143</v>
      </c>
      <c r="AU439" s="14" t="s">
        <v>87</v>
      </c>
    </row>
    <row r="440" s="11" customFormat="1" ht="25.92" customHeight="1">
      <c r="A440" s="11"/>
      <c r="B440" s="218"/>
      <c r="C440" s="219"/>
      <c r="D440" s="220" t="s">
        <v>79</v>
      </c>
      <c r="E440" s="221" t="s">
        <v>602</v>
      </c>
      <c r="F440" s="221" t="s">
        <v>603</v>
      </c>
      <c r="G440" s="219"/>
      <c r="H440" s="219"/>
      <c r="I440" s="222"/>
      <c r="J440" s="223">
        <f>BK440</f>
        <v>0</v>
      </c>
      <c r="K440" s="219"/>
      <c r="L440" s="224"/>
      <c r="M440" s="225"/>
      <c r="N440" s="226"/>
      <c r="O440" s="226"/>
      <c r="P440" s="227">
        <f>SUM(P441:P509)</f>
        <v>0</v>
      </c>
      <c r="Q440" s="226"/>
      <c r="R440" s="227">
        <f>SUM(R441:R509)</f>
        <v>0</v>
      </c>
      <c r="S440" s="226"/>
      <c r="T440" s="228">
        <f>SUM(T441:T509)</f>
        <v>0</v>
      </c>
      <c r="U440" s="11"/>
      <c r="V440" s="11"/>
      <c r="W440" s="11"/>
      <c r="X440" s="11"/>
      <c r="Y440" s="11"/>
      <c r="Z440" s="11"/>
      <c r="AA440" s="11"/>
      <c r="AB440" s="11"/>
      <c r="AC440" s="11"/>
      <c r="AD440" s="11"/>
      <c r="AE440" s="11"/>
      <c r="AR440" s="229" t="s">
        <v>135</v>
      </c>
      <c r="AT440" s="230" t="s">
        <v>79</v>
      </c>
      <c r="AU440" s="230" t="s">
        <v>80</v>
      </c>
      <c r="AY440" s="229" t="s">
        <v>136</v>
      </c>
      <c r="BK440" s="231">
        <f>SUM(BK441:BK509)</f>
        <v>0</v>
      </c>
    </row>
    <row r="441" s="2" customFormat="1" ht="21.75" customHeight="1">
      <c r="A441" s="35"/>
      <c r="B441" s="36"/>
      <c r="C441" s="232" t="s">
        <v>604</v>
      </c>
      <c r="D441" s="232" t="s">
        <v>133</v>
      </c>
      <c r="E441" s="233" t="s">
        <v>605</v>
      </c>
      <c r="F441" s="234" t="s">
        <v>606</v>
      </c>
      <c r="G441" s="235" t="s">
        <v>139</v>
      </c>
      <c r="H441" s="236">
        <v>1</v>
      </c>
      <c r="I441" s="237"/>
      <c r="J441" s="238">
        <f>ROUND(I441*H441,2)</f>
        <v>0</v>
      </c>
      <c r="K441" s="234" t="s">
        <v>148</v>
      </c>
      <c r="L441" s="239"/>
      <c r="M441" s="240" t="s">
        <v>1</v>
      </c>
      <c r="N441" s="241" t="s">
        <v>45</v>
      </c>
      <c r="O441" s="88"/>
      <c r="P441" s="242">
        <f>O441*H441</f>
        <v>0</v>
      </c>
      <c r="Q441" s="242">
        <v>0</v>
      </c>
      <c r="R441" s="242">
        <f>Q441*H441</f>
        <v>0</v>
      </c>
      <c r="S441" s="242">
        <v>0</v>
      </c>
      <c r="T441" s="243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44" t="s">
        <v>234</v>
      </c>
      <c r="AT441" s="244" t="s">
        <v>133</v>
      </c>
      <c r="AU441" s="244" t="s">
        <v>87</v>
      </c>
      <c r="AY441" s="14" t="s">
        <v>136</v>
      </c>
      <c r="BE441" s="245">
        <f>IF(N441="základní",J441,0)</f>
        <v>0</v>
      </c>
      <c r="BF441" s="245">
        <f>IF(N441="snížená",J441,0)</f>
        <v>0</v>
      </c>
      <c r="BG441" s="245">
        <f>IF(N441="zákl. přenesená",J441,0)</f>
        <v>0</v>
      </c>
      <c r="BH441" s="245">
        <f>IF(N441="sníž. přenesená",J441,0)</f>
        <v>0</v>
      </c>
      <c r="BI441" s="245">
        <f>IF(N441="nulová",J441,0)</f>
        <v>0</v>
      </c>
      <c r="BJ441" s="14" t="s">
        <v>87</v>
      </c>
      <c r="BK441" s="245">
        <f>ROUND(I441*H441,2)</f>
        <v>0</v>
      </c>
      <c r="BL441" s="14" t="s">
        <v>234</v>
      </c>
      <c r="BM441" s="244" t="s">
        <v>607</v>
      </c>
    </row>
    <row r="442" s="2" customFormat="1">
      <c r="A442" s="35"/>
      <c r="B442" s="36"/>
      <c r="C442" s="37"/>
      <c r="D442" s="246" t="s">
        <v>142</v>
      </c>
      <c r="E442" s="37"/>
      <c r="F442" s="247" t="s">
        <v>606</v>
      </c>
      <c r="G442" s="37"/>
      <c r="H442" s="37"/>
      <c r="I442" s="151"/>
      <c r="J442" s="37"/>
      <c r="K442" s="37"/>
      <c r="L442" s="41"/>
      <c r="M442" s="248"/>
      <c r="N442" s="249"/>
      <c r="O442" s="88"/>
      <c r="P442" s="88"/>
      <c r="Q442" s="88"/>
      <c r="R442" s="88"/>
      <c r="S442" s="88"/>
      <c r="T442" s="89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4" t="s">
        <v>142</v>
      </c>
      <c r="AU442" s="14" t="s">
        <v>87</v>
      </c>
    </row>
    <row r="443" s="2" customFormat="1">
      <c r="A443" s="35"/>
      <c r="B443" s="36"/>
      <c r="C443" s="37"/>
      <c r="D443" s="246" t="s">
        <v>143</v>
      </c>
      <c r="E443" s="37"/>
      <c r="F443" s="250" t="s">
        <v>608</v>
      </c>
      <c r="G443" s="37"/>
      <c r="H443" s="37"/>
      <c r="I443" s="151"/>
      <c r="J443" s="37"/>
      <c r="K443" s="37"/>
      <c r="L443" s="41"/>
      <c r="M443" s="248"/>
      <c r="N443" s="249"/>
      <c r="O443" s="88"/>
      <c r="P443" s="88"/>
      <c r="Q443" s="88"/>
      <c r="R443" s="88"/>
      <c r="S443" s="88"/>
      <c r="T443" s="89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4" t="s">
        <v>143</v>
      </c>
      <c r="AU443" s="14" t="s">
        <v>87</v>
      </c>
    </row>
    <row r="444" s="2" customFormat="1" ht="21.75" customHeight="1">
      <c r="A444" s="35"/>
      <c r="B444" s="36"/>
      <c r="C444" s="251" t="s">
        <v>609</v>
      </c>
      <c r="D444" s="251" t="s">
        <v>145</v>
      </c>
      <c r="E444" s="252" t="s">
        <v>610</v>
      </c>
      <c r="F444" s="253" t="s">
        <v>611</v>
      </c>
      <c r="G444" s="254" t="s">
        <v>139</v>
      </c>
      <c r="H444" s="255">
        <v>1</v>
      </c>
      <c r="I444" s="256"/>
      <c r="J444" s="257">
        <f>ROUND(I444*H444,2)</f>
        <v>0</v>
      </c>
      <c r="K444" s="253" t="s">
        <v>148</v>
      </c>
      <c r="L444" s="41"/>
      <c r="M444" s="258" t="s">
        <v>1</v>
      </c>
      <c r="N444" s="259" t="s">
        <v>45</v>
      </c>
      <c r="O444" s="88"/>
      <c r="P444" s="242">
        <f>O444*H444</f>
        <v>0</v>
      </c>
      <c r="Q444" s="242">
        <v>0</v>
      </c>
      <c r="R444" s="242">
        <f>Q444*H444</f>
        <v>0</v>
      </c>
      <c r="S444" s="242">
        <v>0</v>
      </c>
      <c r="T444" s="243">
        <f>S444*H444</f>
        <v>0</v>
      </c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R444" s="244" t="s">
        <v>87</v>
      </c>
      <c r="AT444" s="244" t="s">
        <v>145</v>
      </c>
      <c r="AU444" s="244" t="s">
        <v>87</v>
      </c>
      <c r="AY444" s="14" t="s">
        <v>136</v>
      </c>
      <c r="BE444" s="245">
        <f>IF(N444="základní",J444,0)</f>
        <v>0</v>
      </c>
      <c r="BF444" s="245">
        <f>IF(N444="snížená",J444,0)</f>
        <v>0</v>
      </c>
      <c r="BG444" s="245">
        <f>IF(N444="zákl. přenesená",J444,0)</f>
        <v>0</v>
      </c>
      <c r="BH444" s="245">
        <f>IF(N444="sníž. přenesená",J444,0)</f>
        <v>0</v>
      </c>
      <c r="BI444" s="245">
        <f>IF(N444="nulová",J444,0)</f>
        <v>0</v>
      </c>
      <c r="BJ444" s="14" t="s">
        <v>87</v>
      </c>
      <c r="BK444" s="245">
        <f>ROUND(I444*H444,2)</f>
        <v>0</v>
      </c>
      <c r="BL444" s="14" t="s">
        <v>87</v>
      </c>
      <c r="BM444" s="244" t="s">
        <v>612</v>
      </c>
    </row>
    <row r="445" s="2" customFormat="1">
      <c r="A445" s="35"/>
      <c r="B445" s="36"/>
      <c r="C445" s="37"/>
      <c r="D445" s="246" t="s">
        <v>142</v>
      </c>
      <c r="E445" s="37"/>
      <c r="F445" s="247" t="s">
        <v>613</v>
      </c>
      <c r="G445" s="37"/>
      <c r="H445" s="37"/>
      <c r="I445" s="151"/>
      <c r="J445" s="37"/>
      <c r="K445" s="37"/>
      <c r="L445" s="41"/>
      <c r="M445" s="248"/>
      <c r="N445" s="249"/>
      <c r="O445" s="88"/>
      <c r="P445" s="88"/>
      <c r="Q445" s="88"/>
      <c r="R445" s="88"/>
      <c r="S445" s="88"/>
      <c r="T445" s="89"/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T445" s="14" t="s">
        <v>142</v>
      </c>
      <c r="AU445" s="14" t="s">
        <v>87</v>
      </c>
    </row>
    <row r="446" s="2" customFormat="1">
      <c r="A446" s="35"/>
      <c r="B446" s="36"/>
      <c r="C446" s="37"/>
      <c r="D446" s="246" t="s">
        <v>143</v>
      </c>
      <c r="E446" s="37"/>
      <c r="F446" s="250" t="s">
        <v>614</v>
      </c>
      <c r="G446" s="37"/>
      <c r="H446" s="37"/>
      <c r="I446" s="151"/>
      <c r="J446" s="37"/>
      <c r="K446" s="37"/>
      <c r="L446" s="41"/>
      <c r="M446" s="248"/>
      <c r="N446" s="249"/>
      <c r="O446" s="88"/>
      <c r="P446" s="88"/>
      <c r="Q446" s="88"/>
      <c r="R446" s="88"/>
      <c r="S446" s="88"/>
      <c r="T446" s="89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4" t="s">
        <v>143</v>
      </c>
      <c r="AU446" s="14" t="s">
        <v>87</v>
      </c>
    </row>
    <row r="447" s="2" customFormat="1" ht="33" customHeight="1">
      <c r="A447" s="35"/>
      <c r="B447" s="36"/>
      <c r="C447" s="232" t="s">
        <v>615</v>
      </c>
      <c r="D447" s="232" t="s">
        <v>133</v>
      </c>
      <c r="E447" s="233" t="s">
        <v>152</v>
      </c>
      <c r="F447" s="234" t="s">
        <v>153</v>
      </c>
      <c r="G447" s="235" t="s">
        <v>139</v>
      </c>
      <c r="H447" s="236">
        <v>1</v>
      </c>
      <c r="I447" s="237"/>
      <c r="J447" s="238">
        <f>ROUND(I447*H447,2)</f>
        <v>0</v>
      </c>
      <c r="K447" s="234" t="s">
        <v>140</v>
      </c>
      <c r="L447" s="239"/>
      <c r="M447" s="240" t="s">
        <v>1</v>
      </c>
      <c r="N447" s="241" t="s">
        <v>45</v>
      </c>
      <c r="O447" s="88"/>
      <c r="P447" s="242">
        <f>O447*H447</f>
        <v>0</v>
      </c>
      <c r="Q447" s="242">
        <v>0</v>
      </c>
      <c r="R447" s="242">
        <f>Q447*H447</f>
        <v>0</v>
      </c>
      <c r="S447" s="242">
        <v>0</v>
      </c>
      <c r="T447" s="243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44" t="s">
        <v>234</v>
      </c>
      <c r="AT447" s="244" t="s">
        <v>133</v>
      </c>
      <c r="AU447" s="244" t="s">
        <v>87</v>
      </c>
      <c r="AY447" s="14" t="s">
        <v>136</v>
      </c>
      <c r="BE447" s="245">
        <f>IF(N447="základní",J447,0)</f>
        <v>0</v>
      </c>
      <c r="BF447" s="245">
        <f>IF(N447="snížená",J447,0)</f>
        <v>0</v>
      </c>
      <c r="BG447" s="245">
        <f>IF(N447="zákl. přenesená",J447,0)</f>
        <v>0</v>
      </c>
      <c r="BH447" s="245">
        <f>IF(N447="sníž. přenesená",J447,0)</f>
        <v>0</v>
      </c>
      <c r="BI447" s="245">
        <f>IF(N447="nulová",J447,0)</f>
        <v>0</v>
      </c>
      <c r="BJ447" s="14" t="s">
        <v>87</v>
      </c>
      <c r="BK447" s="245">
        <f>ROUND(I447*H447,2)</f>
        <v>0</v>
      </c>
      <c r="BL447" s="14" t="s">
        <v>234</v>
      </c>
      <c r="BM447" s="244" t="s">
        <v>616</v>
      </c>
    </row>
    <row r="448" s="2" customFormat="1">
      <c r="A448" s="35"/>
      <c r="B448" s="36"/>
      <c r="C448" s="37"/>
      <c r="D448" s="246" t="s">
        <v>142</v>
      </c>
      <c r="E448" s="37"/>
      <c r="F448" s="247" t="s">
        <v>153</v>
      </c>
      <c r="G448" s="37"/>
      <c r="H448" s="37"/>
      <c r="I448" s="151"/>
      <c r="J448" s="37"/>
      <c r="K448" s="37"/>
      <c r="L448" s="41"/>
      <c r="M448" s="248"/>
      <c r="N448" s="249"/>
      <c r="O448" s="88"/>
      <c r="P448" s="88"/>
      <c r="Q448" s="88"/>
      <c r="R448" s="88"/>
      <c r="S448" s="88"/>
      <c r="T448" s="89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T448" s="14" t="s">
        <v>142</v>
      </c>
      <c r="AU448" s="14" t="s">
        <v>87</v>
      </c>
    </row>
    <row r="449" s="2" customFormat="1" ht="21.75" customHeight="1">
      <c r="A449" s="35"/>
      <c r="B449" s="36"/>
      <c r="C449" s="251" t="s">
        <v>617</v>
      </c>
      <c r="D449" s="251" t="s">
        <v>145</v>
      </c>
      <c r="E449" s="252" t="s">
        <v>157</v>
      </c>
      <c r="F449" s="253" t="s">
        <v>158</v>
      </c>
      <c r="G449" s="254" t="s">
        <v>139</v>
      </c>
      <c r="H449" s="255">
        <v>1</v>
      </c>
      <c r="I449" s="256"/>
      <c r="J449" s="257">
        <f>ROUND(I449*H449,2)</f>
        <v>0</v>
      </c>
      <c r="K449" s="253" t="s">
        <v>148</v>
      </c>
      <c r="L449" s="41"/>
      <c r="M449" s="258" t="s">
        <v>1</v>
      </c>
      <c r="N449" s="259" t="s">
        <v>45</v>
      </c>
      <c r="O449" s="88"/>
      <c r="P449" s="242">
        <f>O449*H449</f>
        <v>0</v>
      </c>
      <c r="Q449" s="242">
        <v>0</v>
      </c>
      <c r="R449" s="242">
        <f>Q449*H449</f>
        <v>0</v>
      </c>
      <c r="S449" s="242">
        <v>0</v>
      </c>
      <c r="T449" s="243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44" t="s">
        <v>87</v>
      </c>
      <c r="AT449" s="244" t="s">
        <v>145</v>
      </c>
      <c r="AU449" s="244" t="s">
        <v>87</v>
      </c>
      <c r="AY449" s="14" t="s">
        <v>136</v>
      </c>
      <c r="BE449" s="245">
        <f>IF(N449="základní",J449,0)</f>
        <v>0</v>
      </c>
      <c r="BF449" s="245">
        <f>IF(N449="snížená",J449,0)</f>
        <v>0</v>
      </c>
      <c r="BG449" s="245">
        <f>IF(N449="zákl. přenesená",J449,0)</f>
        <v>0</v>
      </c>
      <c r="BH449" s="245">
        <f>IF(N449="sníž. přenesená",J449,0)</f>
        <v>0</v>
      </c>
      <c r="BI449" s="245">
        <f>IF(N449="nulová",J449,0)</f>
        <v>0</v>
      </c>
      <c r="BJ449" s="14" t="s">
        <v>87</v>
      </c>
      <c r="BK449" s="245">
        <f>ROUND(I449*H449,2)</f>
        <v>0</v>
      </c>
      <c r="BL449" s="14" t="s">
        <v>87</v>
      </c>
      <c r="BM449" s="244" t="s">
        <v>618</v>
      </c>
    </row>
    <row r="450" s="2" customFormat="1">
      <c r="A450" s="35"/>
      <c r="B450" s="36"/>
      <c r="C450" s="37"/>
      <c r="D450" s="246" t="s">
        <v>142</v>
      </c>
      <c r="E450" s="37"/>
      <c r="F450" s="247" t="s">
        <v>160</v>
      </c>
      <c r="G450" s="37"/>
      <c r="H450" s="37"/>
      <c r="I450" s="151"/>
      <c r="J450" s="37"/>
      <c r="K450" s="37"/>
      <c r="L450" s="41"/>
      <c r="M450" s="248"/>
      <c r="N450" s="249"/>
      <c r="O450" s="88"/>
      <c r="P450" s="88"/>
      <c r="Q450" s="88"/>
      <c r="R450" s="88"/>
      <c r="S450" s="88"/>
      <c r="T450" s="89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T450" s="14" t="s">
        <v>142</v>
      </c>
      <c r="AU450" s="14" t="s">
        <v>87</v>
      </c>
    </row>
    <row r="451" s="2" customFormat="1">
      <c r="A451" s="35"/>
      <c r="B451" s="36"/>
      <c r="C451" s="37"/>
      <c r="D451" s="246" t="s">
        <v>143</v>
      </c>
      <c r="E451" s="37"/>
      <c r="F451" s="250" t="s">
        <v>608</v>
      </c>
      <c r="G451" s="37"/>
      <c r="H451" s="37"/>
      <c r="I451" s="151"/>
      <c r="J451" s="37"/>
      <c r="K451" s="37"/>
      <c r="L451" s="41"/>
      <c r="M451" s="248"/>
      <c r="N451" s="249"/>
      <c r="O451" s="88"/>
      <c r="P451" s="88"/>
      <c r="Q451" s="88"/>
      <c r="R451" s="88"/>
      <c r="S451" s="88"/>
      <c r="T451" s="89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4" t="s">
        <v>143</v>
      </c>
      <c r="AU451" s="14" t="s">
        <v>87</v>
      </c>
    </row>
    <row r="452" s="2" customFormat="1" ht="21.75" customHeight="1">
      <c r="A452" s="35"/>
      <c r="B452" s="36"/>
      <c r="C452" s="232" t="s">
        <v>619</v>
      </c>
      <c r="D452" s="232" t="s">
        <v>133</v>
      </c>
      <c r="E452" s="233" t="s">
        <v>522</v>
      </c>
      <c r="F452" s="234" t="s">
        <v>523</v>
      </c>
      <c r="G452" s="235" t="s">
        <v>139</v>
      </c>
      <c r="H452" s="236">
        <v>1</v>
      </c>
      <c r="I452" s="237"/>
      <c r="J452" s="238">
        <f>ROUND(I452*H452,2)</f>
        <v>0</v>
      </c>
      <c r="K452" s="234" t="s">
        <v>148</v>
      </c>
      <c r="L452" s="239"/>
      <c r="M452" s="240" t="s">
        <v>1</v>
      </c>
      <c r="N452" s="241" t="s">
        <v>45</v>
      </c>
      <c r="O452" s="88"/>
      <c r="P452" s="242">
        <f>O452*H452</f>
        <v>0</v>
      </c>
      <c r="Q452" s="242">
        <v>0</v>
      </c>
      <c r="R452" s="242">
        <f>Q452*H452</f>
        <v>0</v>
      </c>
      <c r="S452" s="242">
        <v>0</v>
      </c>
      <c r="T452" s="243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244" t="s">
        <v>234</v>
      </c>
      <c r="AT452" s="244" t="s">
        <v>133</v>
      </c>
      <c r="AU452" s="244" t="s">
        <v>87</v>
      </c>
      <c r="AY452" s="14" t="s">
        <v>136</v>
      </c>
      <c r="BE452" s="245">
        <f>IF(N452="základní",J452,0)</f>
        <v>0</v>
      </c>
      <c r="BF452" s="245">
        <f>IF(N452="snížená",J452,0)</f>
        <v>0</v>
      </c>
      <c r="BG452" s="245">
        <f>IF(N452="zákl. přenesená",J452,0)</f>
        <v>0</v>
      </c>
      <c r="BH452" s="245">
        <f>IF(N452="sníž. přenesená",J452,0)</f>
        <v>0</v>
      </c>
      <c r="BI452" s="245">
        <f>IF(N452="nulová",J452,0)</f>
        <v>0</v>
      </c>
      <c r="BJ452" s="14" t="s">
        <v>87</v>
      </c>
      <c r="BK452" s="245">
        <f>ROUND(I452*H452,2)</f>
        <v>0</v>
      </c>
      <c r="BL452" s="14" t="s">
        <v>234</v>
      </c>
      <c r="BM452" s="244" t="s">
        <v>620</v>
      </c>
    </row>
    <row r="453" s="2" customFormat="1">
      <c r="A453" s="35"/>
      <c r="B453" s="36"/>
      <c r="C453" s="37"/>
      <c r="D453" s="246" t="s">
        <v>142</v>
      </c>
      <c r="E453" s="37"/>
      <c r="F453" s="247" t="s">
        <v>523</v>
      </c>
      <c r="G453" s="37"/>
      <c r="H453" s="37"/>
      <c r="I453" s="151"/>
      <c r="J453" s="37"/>
      <c r="K453" s="37"/>
      <c r="L453" s="41"/>
      <c r="M453" s="248"/>
      <c r="N453" s="249"/>
      <c r="O453" s="88"/>
      <c r="P453" s="88"/>
      <c r="Q453" s="88"/>
      <c r="R453" s="88"/>
      <c r="S453" s="88"/>
      <c r="T453" s="89"/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T453" s="14" t="s">
        <v>142</v>
      </c>
      <c r="AU453" s="14" t="s">
        <v>87</v>
      </c>
    </row>
    <row r="454" s="2" customFormat="1">
      <c r="A454" s="35"/>
      <c r="B454" s="36"/>
      <c r="C454" s="37"/>
      <c r="D454" s="246" t="s">
        <v>143</v>
      </c>
      <c r="E454" s="37"/>
      <c r="F454" s="250" t="s">
        <v>621</v>
      </c>
      <c r="G454" s="37"/>
      <c r="H454" s="37"/>
      <c r="I454" s="151"/>
      <c r="J454" s="37"/>
      <c r="K454" s="37"/>
      <c r="L454" s="41"/>
      <c r="M454" s="248"/>
      <c r="N454" s="249"/>
      <c r="O454" s="88"/>
      <c r="P454" s="88"/>
      <c r="Q454" s="88"/>
      <c r="R454" s="88"/>
      <c r="S454" s="88"/>
      <c r="T454" s="89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4" t="s">
        <v>143</v>
      </c>
      <c r="AU454" s="14" t="s">
        <v>87</v>
      </c>
    </row>
    <row r="455" s="2" customFormat="1" ht="21.75" customHeight="1">
      <c r="A455" s="35"/>
      <c r="B455" s="36"/>
      <c r="C455" s="251" t="s">
        <v>622</v>
      </c>
      <c r="D455" s="251" t="s">
        <v>145</v>
      </c>
      <c r="E455" s="252" t="s">
        <v>527</v>
      </c>
      <c r="F455" s="253" t="s">
        <v>528</v>
      </c>
      <c r="G455" s="254" t="s">
        <v>139</v>
      </c>
      <c r="H455" s="255">
        <v>1</v>
      </c>
      <c r="I455" s="256"/>
      <c r="J455" s="257">
        <f>ROUND(I455*H455,2)</f>
        <v>0</v>
      </c>
      <c r="K455" s="253" t="s">
        <v>148</v>
      </c>
      <c r="L455" s="41"/>
      <c r="M455" s="258" t="s">
        <v>1</v>
      </c>
      <c r="N455" s="259" t="s">
        <v>45</v>
      </c>
      <c r="O455" s="88"/>
      <c r="P455" s="242">
        <f>O455*H455</f>
        <v>0</v>
      </c>
      <c r="Q455" s="242">
        <v>0</v>
      </c>
      <c r="R455" s="242">
        <f>Q455*H455</f>
        <v>0</v>
      </c>
      <c r="S455" s="242">
        <v>0</v>
      </c>
      <c r="T455" s="243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44" t="s">
        <v>87</v>
      </c>
      <c r="AT455" s="244" t="s">
        <v>145</v>
      </c>
      <c r="AU455" s="244" t="s">
        <v>87</v>
      </c>
      <c r="AY455" s="14" t="s">
        <v>136</v>
      </c>
      <c r="BE455" s="245">
        <f>IF(N455="základní",J455,0)</f>
        <v>0</v>
      </c>
      <c r="BF455" s="245">
        <f>IF(N455="snížená",J455,0)</f>
        <v>0</v>
      </c>
      <c r="BG455" s="245">
        <f>IF(N455="zákl. přenesená",J455,0)</f>
        <v>0</v>
      </c>
      <c r="BH455" s="245">
        <f>IF(N455="sníž. přenesená",J455,0)</f>
        <v>0</v>
      </c>
      <c r="BI455" s="245">
        <f>IF(N455="nulová",J455,0)</f>
        <v>0</v>
      </c>
      <c r="BJ455" s="14" t="s">
        <v>87</v>
      </c>
      <c r="BK455" s="245">
        <f>ROUND(I455*H455,2)</f>
        <v>0</v>
      </c>
      <c r="BL455" s="14" t="s">
        <v>87</v>
      </c>
      <c r="BM455" s="244" t="s">
        <v>623</v>
      </c>
    </row>
    <row r="456" s="2" customFormat="1">
      <c r="A456" s="35"/>
      <c r="B456" s="36"/>
      <c r="C456" s="37"/>
      <c r="D456" s="246" t="s">
        <v>142</v>
      </c>
      <c r="E456" s="37"/>
      <c r="F456" s="247" t="s">
        <v>530</v>
      </c>
      <c r="G456" s="37"/>
      <c r="H456" s="37"/>
      <c r="I456" s="151"/>
      <c r="J456" s="37"/>
      <c r="K456" s="37"/>
      <c r="L456" s="41"/>
      <c r="M456" s="248"/>
      <c r="N456" s="249"/>
      <c r="O456" s="88"/>
      <c r="P456" s="88"/>
      <c r="Q456" s="88"/>
      <c r="R456" s="88"/>
      <c r="S456" s="88"/>
      <c r="T456" s="89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T456" s="14" t="s">
        <v>142</v>
      </c>
      <c r="AU456" s="14" t="s">
        <v>87</v>
      </c>
    </row>
    <row r="457" s="2" customFormat="1">
      <c r="A457" s="35"/>
      <c r="B457" s="36"/>
      <c r="C457" s="37"/>
      <c r="D457" s="246" t="s">
        <v>143</v>
      </c>
      <c r="E457" s="37"/>
      <c r="F457" s="250" t="s">
        <v>624</v>
      </c>
      <c r="G457" s="37"/>
      <c r="H457" s="37"/>
      <c r="I457" s="151"/>
      <c r="J457" s="37"/>
      <c r="K457" s="37"/>
      <c r="L457" s="41"/>
      <c r="M457" s="248"/>
      <c r="N457" s="249"/>
      <c r="O457" s="88"/>
      <c r="P457" s="88"/>
      <c r="Q457" s="88"/>
      <c r="R457" s="88"/>
      <c r="S457" s="88"/>
      <c r="T457" s="89"/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T457" s="14" t="s">
        <v>143</v>
      </c>
      <c r="AU457" s="14" t="s">
        <v>87</v>
      </c>
    </row>
    <row r="458" s="2" customFormat="1" ht="44.25" customHeight="1">
      <c r="A458" s="35"/>
      <c r="B458" s="36"/>
      <c r="C458" s="232" t="s">
        <v>625</v>
      </c>
      <c r="D458" s="232" t="s">
        <v>133</v>
      </c>
      <c r="E458" s="233" t="s">
        <v>626</v>
      </c>
      <c r="F458" s="234" t="s">
        <v>627</v>
      </c>
      <c r="G458" s="235" t="s">
        <v>139</v>
      </c>
      <c r="H458" s="236">
        <v>1</v>
      </c>
      <c r="I458" s="237"/>
      <c r="J458" s="238">
        <f>ROUND(I458*H458,2)</f>
        <v>0</v>
      </c>
      <c r="K458" s="234" t="s">
        <v>148</v>
      </c>
      <c r="L458" s="239"/>
      <c r="M458" s="240" t="s">
        <v>1</v>
      </c>
      <c r="N458" s="241" t="s">
        <v>45</v>
      </c>
      <c r="O458" s="88"/>
      <c r="P458" s="242">
        <f>O458*H458</f>
        <v>0</v>
      </c>
      <c r="Q458" s="242">
        <v>0</v>
      </c>
      <c r="R458" s="242">
        <f>Q458*H458</f>
        <v>0</v>
      </c>
      <c r="S458" s="242">
        <v>0</v>
      </c>
      <c r="T458" s="243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44" t="s">
        <v>234</v>
      </c>
      <c r="AT458" s="244" t="s">
        <v>133</v>
      </c>
      <c r="AU458" s="244" t="s">
        <v>87</v>
      </c>
      <c r="AY458" s="14" t="s">
        <v>136</v>
      </c>
      <c r="BE458" s="245">
        <f>IF(N458="základní",J458,0)</f>
        <v>0</v>
      </c>
      <c r="BF458" s="245">
        <f>IF(N458="snížená",J458,0)</f>
        <v>0</v>
      </c>
      <c r="BG458" s="245">
        <f>IF(N458="zákl. přenesená",J458,0)</f>
        <v>0</v>
      </c>
      <c r="BH458" s="245">
        <f>IF(N458="sníž. přenesená",J458,0)</f>
        <v>0</v>
      </c>
      <c r="BI458" s="245">
        <f>IF(N458="nulová",J458,0)</f>
        <v>0</v>
      </c>
      <c r="BJ458" s="14" t="s">
        <v>87</v>
      </c>
      <c r="BK458" s="245">
        <f>ROUND(I458*H458,2)</f>
        <v>0</v>
      </c>
      <c r="BL458" s="14" t="s">
        <v>234</v>
      </c>
      <c r="BM458" s="244" t="s">
        <v>628</v>
      </c>
    </row>
    <row r="459" s="2" customFormat="1">
      <c r="A459" s="35"/>
      <c r="B459" s="36"/>
      <c r="C459" s="37"/>
      <c r="D459" s="246" t="s">
        <v>142</v>
      </c>
      <c r="E459" s="37"/>
      <c r="F459" s="247" t="s">
        <v>627</v>
      </c>
      <c r="G459" s="37"/>
      <c r="H459" s="37"/>
      <c r="I459" s="151"/>
      <c r="J459" s="37"/>
      <c r="K459" s="37"/>
      <c r="L459" s="41"/>
      <c r="M459" s="248"/>
      <c r="N459" s="249"/>
      <c r="O459" s="88"/>
      <c r="P459" s="88"/>
      <c r="Q459" s="88"/>
      <c r="R459" s="88"/>
      <c r="S459" s="88"/>
      <c r="T459" s="89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4" t="s">
        <v>142</v>
      </c>
      <c r="AU459" s="14" t="s">
        <v>87</v>
      </c>
    </row>
    <row r="460" s="2" customFormat="1">
      <c r="A460" s="35"/>
      <c r="B460" s="36"/>
      <c r="C460" s="37"/>
      <c r="D460" s="246" t="s">
        <v>143</v>
      </c>
      <c r="E460" s="37"/>
      <c r="F460" s="250" t="s">
        <v>629</v>
      </c>
      <c r="G460" s="37"/>
      <c r="H460" s="37"/>
      <c r="I460" s="151"/>
      <c r="J460" s="37"/>
      <c r="K460" s="37"/>
      <c r="L460" s="41"/>
      <c r="M460" s="248"/>
      <c r="N460" s="249"/>
      <c r="O460" s="88"/>
      <c r="P460" s="88"/>
      <c r="Q460" s="88"/>
      <c r="R460" s="88"/>
      <c r="S460" s="88"/>
      <c r="T460" s="89"/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T460" s="14" t="s">
        <v>143</v>
      </c>
      <c r="AU460" s="14" t="s">
        <v>87</v>
      </c>
    </row>
    <row r="461" s="2" customFormat="1" ht="21.75" customHeight="1">
      <c r="A461" s="35"/>
      <c r="B461" s="36"/>
      <c r="C461" s="251" t="s">
        <v>630</v>
      </c>
      <c r="D461" s="251" t="s">
        <v>145</v>
      </c>
      <c r="E461" s="252" t="s">
        <v>631</v>
      </c>
      <c r="F461" s="253" t="s">
        <v>632</v>
      </c>
      <c r="G461" s="254" t="s">
        <v>139</v>
      </c>
      <c r="H461" s="255">
        <v>1</v>
      </c>
      <c r="I461" s="256"/>
      <c r="J461" s="257">
        <f>ROUND(I461*H461,2)</f>
        <v>0</v>
      </c>
      <c r="K461" s="253" t="s">
        <v>148</v>
      </c>
      <c r="L461" s="41"/>
      <c r="M461" s="258" t="s">
        <v>1</v>
      </c>
      <c r="N461" s="259" t="s">
        <v>45</v>
      </c>
      <c r="O461" s="88"/>
      <c r="P461" s="242">
        <f>O461*H461</f>
        <v>0</v>
      </c>
      <c r="Q461" s="242">
        <v>0</v>
      </c>
      <c r="R461" s="242">
        <f>Q461*H461</f>
        <v>0</v>
      </c>
      <c r="S461" s="242">
        <v>0</v>
      </c>
      <c r="T461" s="243">
        <f>S461*H461</f>
        <v>0</v>
      </c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R461" s="244" t="s">
        <v>87</v>
      </c>
      <c r="AT461" s="244" t="s">
        <v>145</v>
      </c>
      <c r="AU461" s="244" t="s">
        <v>87</v>
      </c>
      <c r="AY461" s="14" t="s">
        <v>136</v>
      </c>
      <c r="BE461" s="245">
        <f>IF(N461="základní",J461,0)</f>
        <v>0</v>
      </c>
      <c r="BF461" s="245">
        <f>IF(N461="snížená",J461,0)</f>
        <v>0</v>
      </c>
      <c r="BG461" s="245">
        <f>IF(N461="zákl. přenesená",J461,0)</f>
        <v>0</v>
      </c>
      <c r="BH461" s="245">
        <f>IF(N461="sníž. přenesená",J461,0)</f>
        <v>0</v>
      </c>
      <c r="BI461" s="245">
        <f>IF(N461="nulová",J461,0)</f>
        <v>0</v>
      </c>
      <c r="BJ461" s="14" t="s">
        <v>87</v>
      </c>
      <c r="BK461" s="245">
        <f>ROUND(I461*H461,2)</f>
        <v>0</v>
      </c>
      <c r="BL461" s="14" t="s">
        <v>87</v>
      </c>
      <c r="BM461" s="244" t="s">
        <v>633</v>
      </c>
    </row>
    <row r="462" s="2" customFormat="1">
      <c r="A462" s="35"/>
      <c r="B462" s="36"/>
      <c r="C462" s="37"/>
      <c r="D462" s="246" t="s">
        <v>142</v>
      </c>
      <c r="E462" s="37"/>
      <c r="F462" s="247" t="s">
        <v>632</v>
      </c>
      <c r="G462" s="37"/>
      <c r="H462" s="37"/>
      <c r="I462" s="151"/>
      <c r="J462" s="37"/>
      <c r="K462" s="37"/>
      <c r="L462" s="41"/>
      <c r="M462" s="248"/>
      <c r="N462" s="249"/>
      <c r="O462" s="88"/>
      <c r="P462" s="88"/>
      <c r="Q462" s="88"/>
      <c r="R462" s="88"/>
      <c r="S462" s="88"/>
      <c r="T462" s="89"/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T462" s="14" t="s">
        <v>142</v>
      </c>
      <c r="AU462" s="14" t="s">
        <v>87</v>
      </c>
    </row>
    <row r="463" s="2" customFormat="1">
      <c r="A463" s="35"/>
      <c r="B463" s="36"/>
      <c r="C463" s="37"/>
      <c r="D463" s="246" t="s">
        <v>143</v>
      </c>
      <c r="E463" s="37"/>
      <c r="F463" s="250" t="s">
        <v>634</v>
      </c>
      <c r="G463" s="37"/>
      <c r="H463" s="37"/>
      <c r="I463" s="151"/>
      <c r="J463" s="37"/>
      <c r="K463" s="37"/>
      <c r="L463" s="41"/>
      <c r="M463" s="248"/>
      <c r="N463" s="249"/>
      <c r="O463" s="88"/>
      <c r="P463" s="88"/>
      <c r="Q463" s="88"/>
      <c r="R463" s="88"/>
      <c r="S463" s="88"/>
      <c r="T463" s="89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4" t="s">
        <v>143</v>
      </c>
      <c r="AU463" s="14" t="s">
        <v>87</v>
      </c>
    </row>
    <row r="464" s="2" customFormat="1" ht="21.75" customHeight="1">
      <c r="A464" s="35"/>
      <c r="B464" s="36"/>
      <c r="C464" s="232" t="s">
        <v>635</v>
      </c>
      <c r="D464" s="232" t="s">
        <v>133</v>
      </c>
      <c r="E464" s="233" t="s">
        <v>636</v>
      </c>
      <c r="F464" s="234" t="s">
        <v>637</v>
      </c>
      <c r="G464" s="235" t="s">
        <v>139</v>
      </c>
      <c r="H464" s="236">
        <v>1</v>
      </c>
      <c r="I464" s="237"/>
      <c r="J464" s="238">
        <f>ROUND(I464*H464,2)</f>
        <v>0</v>
      </c>
      <c r="K464" s="234" t="s">
        <v>148</v>
      </c>
      <c r="L464" s="239"/>
      <c r="M464" s="240" t="s">
        <v>1</v>
      </c>
      <c r="N464" s="241" t="s">
        <v>45</v>
      </c>
      <c r="O464" s="88"/>
      <c r="P464" s="242">
        <f>O464*H464</f>
        <v>0</v>
      </c>
      <c r="Q464" s="242">
        <v>0</v>
      </c>
      <c r="R464" s="242">
        <f>Q464*H464</f>
        <v>0</v>
      </c>
      <c r="S464" s="242">
        <v>0</v>
      </c>
      <c r="T464" s="243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44" t="s">
        <v>234</v>
      </c>
      <c r="AT464" s="244" t="s">
        <v>133</v>
      </c>
      <c r="AU464" s="244" t="s">
        <v>87</v>
      </c>
      <c r="AY464" s="14" t="s">
        <v>136</v>
      </c>
      <c r="BE464" s="245">
        <f>IF(N464="základní",J464,0)</f>
        <v>0</v>
      </c>
      <c r="BF464" s="245">
        <f>IF(N464="snížená",J464,0)</f>
        <v>0</v>
      </c>
      <c r="BG464" s="245">
        <f>IF(N464="zákl. přenesená",J464,0)</f>
        <v>0</v>
      </c>
      <c r="BH464" s="245">
        <f>IF(N464="sníž. přenesená",J464,0)</f>
        <v>0</v>
      </c>
      <c r="BI464" s="245">
        <f>IF(N464="nulová",J464,0)</f>
        <v>0</v>
      </c>
      <c r="BJ464" s="14" t="s">
        <v>87</v>
      </c>
      <c r="BK464" s="245">
        <f>ROUND(I464*H464,2)</f>
        <v>0</v>
      </c>
      <c r="BL464" s="14" t="s">
        <v>234</v>
      </c>
      <c r="BM464" s="244" t="s">
        <v>638</v>
      </c>
    </row>
    <row r="465" s="2" customFormat="1">
      <c r="A465" s="35"/>
      <c r="B465" s="36"/>
      <c r="C465" s="37"/>
      <c r="D465" s="246" t="s">
        <v>142</v>
      </c>
      <c r="E465" s="37"/>
      <c r="F465" s="247" t="s">
        <v>637</v>
      </c>
      <c r="G465" s="37"/>
      <c r="H465" s="37"/>
      <c r="I465" s="151"/>
      <c r="J465" s="37"/>
      <c r="K465" s="37"/>
      <c r="L465" s="41"/>
      <c r="M465" s="248"/>
      <c r="N465" s="249"/>
      <c r="O465" s="88"/>
      <c r="P465" s="88"/>
      <c r="Q465" s="88"/>
      <c r="R465" s="88"/>
      <c r="S465" s="88"/>
      <c r="T465" s="89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T465" s="14" t="s">
        <v>142</v>
      </c>
      <c r="AU465" s="14" t="s">
        <v>87</v>
      </c>
    </row>
    <row r="466" s="2" customFormat="1">
      <c r="A466" s="35"/>
      <c r="B466" s="36"/>
      <c r="C466" s="37"/>
      <c r="D466" s="246" t="s">
        <v>143</v>
      </c>
      <c r="E466" s="37"/>
      <c r="F466" s="250" t="s">
        <v>639</v>
      </c>
      <c r="G466" s="37"/>
      <c r="H466" s="37"/>
      <c r="I466" s="151"/>
      <c r="J466" s="37"/>
      <c r="K466" s="37"/>
      <c r="L466" s="41"/>
      <c r="M466" s="248"/>
      <c r="N466" s="249"/>
      <c r="O466" s="88"/>
      <c r="P466" s="88"/>
      <c r="Q466" s="88"/>
      <c r="R466" s="88"/>
      <c r="S466" s="88"/>
      <c r="T466" s="89"/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T466" s="14" t="s">
        <v>143</v>
      </c>
      <c r="AU466" s="14" t="s">
        <v>87</v>
      </c>
    </row>
    <row r="467" s="2" customFormat="1" ht="21.75" customHeight="1">
      <c r="A467" s="35"/>
      <c r="B467" s="36"/>
      <c r="C467" s="251" t="s">
        <v>640</v>
      </c>
      <c r="D467" s="251" t="s">
        <v>145</v>
      </c>
      <c r="E467" s="252" t="s">
        <v>641</v>
      </c>
      <c r="F467" s="253" t="s">
        <v>642</v>
      </c>
      <c r="G467" s="254" t="s">
        <v>139</v>
      </c>
      <c r="H467" s="255">
        <v>1</v>
      </c>
      <c r="I467" s="256"/>
      <c r="J467" s="257">
        <f>ROUND(I467*H467,2)</f>
        <v>0</v>
      </c>
      <c r="K467" s="253" t="s">
        <v>148</v>
      </c>
      <c r="L467" s="41"/>
      <c r="M467" s="258" t="s">
        <v>1</v>
      </c>
      <c r="N467" s="259" t="s">
        <v>45</v>
      </c>
      <c r="O467" s="88"/>
      <c r="P467" s="242">
        <f>O467*H467</f>
        <v>0</v>
      </c>
      <c r="Q467" s="242">
        <v>0</v>
      </c>
      <c r="R467" s="242">
        <f>Q467*H467</f>
        <v>0</v>
      </c>
      <c r="S467" s="242">
        <v>0</v>
      </c>
      <c r="T467" s="243">
        <f>S467*H467</f>
        <v>0</v>
      </c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R467" s="244" t="s">
        <v>87</v>
      </c>
      <c r="AT467" s="244" t="s">
        <v>145</v>
      </c>
      <c r="AU467" s="244" t="s">
        <v>87</v>
      </c>
      <c r="AY467" s="14" t="s">
        <v>136</v>
      </c>
      <c r="BE467" s="245">
        <f>IF(N467="základní",J467,0)</f>
        <v>0</v>
      </c>
      <c r="BF467" s="245">
        <f>IF(N467="snížená",J467,0)</f>
        <v>0</v>
      </c>
      <c r="BG467" s="245">
        <f>IF(N467="zákl. přenesená",J467,0)</f>
        <v>0</v>
      </c>
      <c r="BH467" s="245">
        <f>IF(N467="sníž. přenesená",J467,0)</f>
        <v>0</v>
      </c>
      <c r="BI467" s="245">
        <f>IF(N467="nulová",J467,0)</f>
        <v>0</v>
      </c>
      <c r="BJ467" s="14" t="s">
        <v>87</v>
      </c>
      <c r="BK467" s="245">
        <f>ROUND(I467*H467,2)</f>
        <v>0</v>
      </c>
      <c r="BL467" s="14" t="s">
        <v>87</v>
      </c>
      <c r="BM467" s="244" t="s">
        <v>643</v>
      </c>
    </row>
    <row r="468" s="2" customFormat="1">
      <c r="A468" s="35"/>
      <c r="B468" s="36"/>
      <c r="C468" s="37"/>
      <c r="D468" s="246" t="s">
        <v>142</v>
      </c>
      <c r="E468" s="37"/>
      <c r="F468" s="247" t="s">
        <v>644</v>
      </c>
      <c r="G468" s="37"/>
      <c r="H468" s="37"/>
      <c r="I468" s="151"/>
      <c r="J468" s="37"/>
      <c r="K468" s="37"/>
      <c r="L468" s="41"/>
      <c r="M468" s="248"/>
      <c r="N468" s="249"/>
      <c r="O468" s="88"/>
      <c r="P468" s="88"/>
      <c r="Q468" s="88"/>
      <c r="R468" s="88"/>
      <c r="S468" s="88"/>
      <c r="T468" s="89"/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T468" s="14" t="s">
        <v>142</v>
      </c>
      <c r="AU468" s="14" t="s">
        <v>87</v>
      </c>
    </row>
    <row r="469" s="2" customFormat="1">
      <c r="A469" s="35"/>
      <c r="B469" s="36"/>
      <c r="C469" s="37"/>
      <c r="D469" s="246" t="s">
        <v>143</v>
      </c>
      <c r="E469" s="37"/>
      <c r="F469" s="250" t="s">
        <v>645</v>
      </c>
      <c r="G469" s="37"/>
      <c r="H469" s="37"/>
      <c r="I469" s="151"/>
      <c r="J469" s="37"/>
      <c r="K469" s="37"/>
      <c r="L469" s="41"/>
      <c r="M469" s="248"/>
      <c r="N469" s="249"/>
      <c r="O469" s="88"/>
      <c r="P469" s="88"/>
      <c r="Q469" s="88"/>
      <c r="R469" s="88"/>
      <c r="S469" s="88"/>
      <c r="T469" s="89"/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T469" s="14" t="s">
        <v>143</v>
      </c>
      <c r="AU469" s="14" t="s">
        <v>87</v>
      </c>
    </row>
    <row r="470" s="2" customFormat="1" ht="21.75" customHeight="1">
      <c r="A470" s="35"/>
      <c r="B470" s="36"/>
      <c r="C470" s="232" t="s">
        <v>646</v>
      </c>
      <c r="D470" s="232" t="s">
        <v>133</v>
      </c>
      <c r="E470" s="233" t="s">
        <v>647</v>
      </c>
      <c r="F470" s="234" t="s">
        <v>648</v>
      </c>
      <c r="G470" s="235" t="s">
        <v>139</v>
      </c>
      <c r="H470" s="236">
        <v>50</v>
      </c>
      <c r="I470" s="237"/>
      <c r="J470" s="238">
        <f>ROUND(I470*H470,2)</f>
        <v>0</v>
      </c>
      <c r="K470" s="234" t="s">
        <v>148</v>
      </c>
      <c r="L470" s="239"/>
      <c r="M470" s="240" t="s">
        <v>1</v>
      </c>
      <c r="N470" s="241" t="s">
        <v>45</v>
      </c>
      <c r="O470" s="88"/>
      <c r="P470" s="242">
        <f>O470*H470</f>
        <v>0</v>
      </c>
      <c r="Q470" s="242">
        <v>0</v>
      </c>
      <c r="R470" s="242">
        <f>Q470*H470</f>
        <v>0</v>
      </c>
      <c r="S470" s="242">
        <v>0</v>
      </c>
      <c r="T470" s="243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244" t="s">
        <v>234</v>
      </c>
      <c r="AT470" s="244" t="s">
        <v>133</v>
      </c>
      <c r="AU470" s="244" t="s">
        <v>87</v>
      </c>
      <c r="AY470" s="14" t="s">
        <v>136</v>
      </c>
      <c r="BE470" s="245">
        <f>IF(N470="základní",J470,0)</f>
        <v>0</v>
      </c>
      <c r="BF470" s="245">
        <f>IF(N470="snížená",J470,0)</f>
        <v>0</v>
      </c>
      <c r="BG470" s="245">
        <f>IF(N470="zákl. přenesená",J470,0)</f>
        <v>0</v>
      </c>
      <c r="BH470" s="245">
        <f>IF(N470="sníž. přenesená",J470,0)</f>
        <v>0</v>
      </c>
      <c r="BI470" s="245">
        <f>IF(N470="nulová",J470,0)</f>
        <v>0</v>
      </c>
      <c r="BJ470" s="14" t="s">
        <v>87</v>
      </c>
      <c r="BK470" s="245">
        <f>ROUND(I470*H470,2)</f>
        <v>0</v>
      </c>
      <c r="BL470" s="14" t="s">
        <v>234</v>
      </c>
      <c r="BM470" s="244" t="s">
        <v>649</v>
      </c>
    </row>
    <row r="471" s="2" customFormat="1">
      <c r="A471" s="35"/>
      <c r="B471" s="36"/>
      <c r="C471" s="37"/>
      <c r="D471" s="246" t="s">
        <v>142</v>
      </c>
      <c r="E471" s="37"/>
      <c r="F471" s="247" t="s">
        <v>648</v>
      </c>
      <c r="G471" s="37"/>
      <c r="H471" s="37"/>
      <c r="I471" s="151"/>
      <c r="J471" s="37"/>
      <c r="K471" s="37"/>
      <c r="L471" s="41"/>
      <c r="M471" s="248"/>
      <c r="N471" s="249"/>
      <c r="O471" s="88"/>
      <c r="P471" s="88"/>
      <c r="Q471" s="88"/>
      <c r="R471" s="88"/>
      <c r="S471" s="88"/>
      <c r="T471" s="89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4" t="s">
        <v>142</v>
      </c>
      <c r="AU471" s="14" t="s">
        <v>87</v>
      </c>
    </row>
    <row r="472" s="2" customFormat="1" ht="21.75" customHeight="1">
      <c r="A472" s="35"/>
      <c r="B472" s="36"/>
      <c r="C472" s="251" t="s">
        <v>650</v>
      </c>
      <c r="D472" s="251" t="s">
        <v>145</v>
      </c>
      <c r="E472" s="252" t="s">
        <v>651</v>
      </c>
      <c r="F472" s="253" t="s">
        <v>652</v>
      </c>
      <c r="G472" s="254" t="s">
        <v>139</v>
      </c>
      <c r="H472" s="255">
        <v>50</v>
      </c>
      <c r="I472" s="256"/>
      <c r="J472" s="257">
        <f>ROUND(I472*H472,2)</f>
        <v>0</v>
      </c>
      <c r="K472" s="253" t="s">
        <v>148</v>
      </c>
      <c r="L472" s="41"/>
      <c r="M472" s="258" t="s">
        <v>1</v>
      </c>
      <c r="N472" s="259" t="s">
        <v>45</v>
      </c>
      <c r="O472" s="88"/>
      <c r="P472" s="242">
        <f>O472*H472</f>
        <v>0</v>
      </c>
      <c r="Q472" s="242">
        <v>0</v>
      </c>
      <c r="R472" s="242">
        <f>Q472*H472</f>
        <v>0</v>
      </c>
      <c r="S472" s="242">
        <v>0</v>
      </c>
      <c r="T472" s="243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44" t="s">
        <v>87</v>
      </c>
      <c r="AT472" s="244" t="s">
        <v>145</v>
      </c>
      <c r="AU472" s="244" t="s">
        <v>87</v>
      </c>
      <c r="AY472" s="14" t="s">
        <v>136</v>
      </c>
      <c r="BE472" s="245">
        <f>IF(N472="základní",J472,0)</f>
        <v>0</v>
      </c>
      <c r="BF472" s="245">
        <f>IF(N472="snížená",J472,0)</f>
        <v>0</v>
      </c>
      <c r="BG472" s="245">
        <f>IF(N472="zákl. přenesená",J472,0)</f>
        <v>0</v>
      </c>
      <c r="BH472" s="245">
        <f>IF(N472="sníž. přenesená",J472,0)</f>
        <v>0</v>
      </c>
      <c r="BI472" s="245">
        <f>IF(N472="nulová",J472,0)</f>
        <v>0</v>
      </c>
      <c r="BJ472" s="14" t="s">
        <v>87</v>
      </c>
      <c r="BK472" s="245">
        <f>ROUND(I472*H472,2)</f>
        <v>0</v>
      </c>
      <c r="BL472" s="14" t="s">
        <v>87</v>
      </c>
      <c r="BM472" s="244" t="s">
        <v>653</v>
      </c>
    </row>
    <row r="473" s="2" customFormat="1">
      <c r="A473" s="35"/>
      <c r="B473" s="36"/>
      <c r="C473" s="37"/>
      <c r="D473" s="246" t="s">
        <v>142</v>
      </c>
      <c r="E473" s="37"/>
      <c r="F473" s="247" t="s">
        <v>654</v>
      </c>
      <c r="G473" s="37"/>
      <c r="H473" s="37"/>
      <c r="I473" s="151"/>
      <c r="J473" s="37"/>
      <c r="K473" s="37"/>
      <c r="L473" s="41"/>
      <c r="M473" s="248"/>
      <c r="N473" s="249"/>
      <c r="O473" s="88"/>
      <c r="P473" s="88"/>
      <c r="Q473" s="88"/>
      <c r="R473" s="88"/>
      <c r="S473" s="88"/>
      <c r="T473" s="89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4" t="s">
        <v>142</v>
      </c>
      <c r="AU473" s="14" t="s">
        <v>87</v>
      </c>
    </row>
    <row r="474" s="2" customFormat="1" ht="21.75" customHeight="1">
      <c r="A474" s="35"/>
      <c r="B474" s="36"/>
      <c r="C474" s="251" t="s">
        <v>655</v>
      </c>
      <c r="D474" s="251" t="s">
        <v>145</v>
      </c>
      <c r="E474" s="252" t="s">
        <v>656</v>
      </c>
      <c r="F474" s="253" t="s">
        <v>657</v>
      </c>
      <c r="G474" s="254" t="s">
        <v>139</v>
      </c>
      <c r="H474" s="255">
        <v>2</v>
      </c>
      <c r="I474" s="256"/>
      <c r="J474" s="257">
        <f>ROUND(I474*H474,2)</f>
        <v>0</v>
      </c>
      <c r="K474" s="253" t="s">
        <v>148</v>
      </c>
      <c r="L474" s="41"/>
      <c r="M474" s="258" t="s">
        <v>1</v>
      </c>
      <c r="N474" s="259" t="s">
        <v>45</v>
      </c>
      <c r="O474" s="88"/>
      <c r="P474" s="242">
        <f>O474*H474</f>
        <v>0</v>
      </c>
      <c r="Q474" s="242">
        <v>0</v>
      </c>
      <c r="R474" s="242">
        <f>Q474*H474</f>
        <v>0</v>
      </c>
      <c r="S474" s="242">
        <v>0</v>
      </c>
      <c r="T474" s="243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44" t="s">
        <v>87</v>
      </c>
      <c r="AT474" s="244" t="s">
        <v>145</v>
      </c>
      <c r="AU474" s="244" t="s">
        <v>87</v>
      </c>
      <c r="AY474" s="14" t="s">
        <v>136</v>
      </c>
      <c r="BE474" s="245">
        <f>IF(N474="základní",J474,0)</f>
        <v>0</v>
      </c>
      <c r="BF474" s="245">
        <f>IF(N474="snížená",J474,0)</f>
        <v>0</v>
      </c>
      <c r="BG474" s="245">
        <f>IF(N474="zákl. přenesená",J474,0)</f>
        <v>0</v>
      </c>
      <c r="BH474" s="245">
        <f>IF(N474="sníž. přenesená",J474,0)</f>
        <v>0</v>
      </c>
      <c r="BI474" s="245">
        <f>IF(N474="nulová",J474,0)</f>
        <v>0</v>
      </c>
      <c r="BJ474" s="14" t="s">
        <v>87</v>
      </c>
      <c r="BK474" s="245">
        <f>ROUND(I474*H474,2)</f>
        <v>0</v>
      </c>
      <c r="BL474" s="14" t="s">
        <v>87</v>
      </c>
      <c r="BM474" s="244" t="s">
        <v>658</v>
      </c>
    </row>
    <row r="475" s="2" customFormat="1">
      <c r="A475" s="35"/>
      <c r="B475" s="36"/>
      <c r="C475" s="37"/>
      <c r="D475" s="246" t="s">
        <v>142</v>
      </c>
      <c r="E475" s="37"/>
      <c r="F475" s="247" t="s">
        <v>659</v>
      </c>
      <c r="G475" s="37"/>
      <c r="H475" s="37"/>
      <c r="I475" s="151"/>
      <c r="J475" s="37"/>
      <c r="K475" s="37"/>
      <c r="L475" s="41"/>
      <c r="M475" s="248"/>
      <c r="N475" s="249"/>
      <c r="O475" s="88"/>
      <c r="P475" s="88"/>
      <c r="Q475" s="88"/>
      <c r="R475" s="88"/>
      <c r="S475" s="88"/>
      <c r="T475" s="89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4" t="s">
        <v>142</v>
      </c>
      <c r="AU475" s="14" t="s">
        <v>87</v>
      </c>
    </row>
    <row r="476" s="2" customFormat="1" ht="21.75" customHeight="1">
      <c r="A476" s="35"/>
      <c r="B476" s="36"/>
      <c r="C476" s="251" t="s">
        <v>660</v>
      </c>
      <c r="D476" s="251" t="s">
        <v>145</v>
      </c>
      <c r="E476" s="252" t="s">
        <v>661</v>
      </c>
      <c r="F476" s="253" t="s">
        <v>662</v>
      </c>
      <c r="G476" s="254" t="s">
        <v>139</v>
      </c>
      <c r="H476" s="255">
        <v>2</v>
      </c>
      <c r="I476" s="256"/>
      <c r="J476" s="257">
        <f>ROUND(I476*H476,2)</f>
        <v>0</v>
      </c>
      <c r="K476" s="253" t="s">
        <v>148</v>
      </c>
      <c r="L476" s="41"/>
      <c r="M476" s="258" t="s">
        <v>1</v>
      </c>
      <c r="N476" s="259" t="s">
        <v>45</v>
      </c>
      <c r="O476" s="88"/>
      <c r="P476" s="242">
        <f>O476*H476</f>
        <v>0</v>
      </c>
      <c r="Q476" s="242">
        <v>0</v>
      </c>
      <c r="R476" s="242">
        <f>Q476*H476</f>
        <v>0</v>
      </c>
      <c r="S476" s="242">
        <v>0</v>
      </c>
      <c r="T476" s="243">
        <f>S476*H476</f>
        <v>0</v>
      </c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R476" s="244" t="s">
        <v>87</v>
      </c>
      <c r="AT476" s="244" t="s">
        <v>145</v>
      </c>
      <c r="AU476" s="244" t="s">
        <v>87</v>
      </c>
      <c r="AY476" s="14" t="s">
        <v>136</v>
      </c>
      <c r="BE476" s="245">
        <f>IF(N476="základní",J476,0)</f>
        <v>0</v>
      </c>
      <c r="BF476" s="245">
        <f>IF(N476="snížená",J476,0)</f>
        <v>0</v>
      </c>
      <c r="BG476" s="245">
        <f>IF(N476="zákl. přenesená",J476,0)</f>
        <v>0</v>
      </c>
      <c r="BH476" s="245">
        <f>IF(N476="sníž. přenesená",J476,0)</f>
        <v>0</v>
      </c>
      <c r="BI476" s="245">
        <f>IF(N476="nulová",J476,0)</f>
        <v>0</v>
      </c>
      <c r="BJ476" s="14" t="s">
        <v>87</v>
      </c>
      <c r="BK476" s="245">
        <f>ROUND(I476*H476,2)</f>
        <v>0</v>
      </c>
      <c r="BL476" s="14" t="s">
        <v>87</v>
      </c>
      <c r="BM476" s="244" t="s">
        <v>663</v>
      </c>
    </row>
    <row r="477" s="2" customFormat="1">
      <c r="A477" s="35"/>
      <c r="B477" s="36"/>
      <c r="C477" s="37"/>
      <c r="D477" s="246" t="s">
        <v>142</v>
      </c>
      <c r="E477" s="37"/>
      <c r="F477" s="247" t="s">
        <v>664</v>
      </c>
      <c r="G477" s="37"/>
      <c r="H477" s="37"/>
      <c r="I477" s="151"/>
      <c r="J477" s="37"/>
      <c r="K477" s="37"/>
      <c r="L477" s="41"/>
      <c r="M477" s="248"/>
      <c r="N477" s="249"/>
      <c r="O477" s="88"/>
      <c r="P477" s="88"/>
      <c r="Q477" s="88"/>
      <c r="R477" s="88"/>
      <c r="S477" s="88"/>
      <c r="T477" s="89"/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T477" s="14" t="s">
        <v>142</v>
      </c>
      <c r="AU477" s="14" t="s">
        <v>87</v>
      </c>
    </row>
    <row r="478" s="2" customFormat="1" ht="21.75" customHeight="1">
      <c r="A478" s="35"/>
      <c r="B478" s="36"/>
      <c r="C478" s="251" t="s">
        <v>665</v>
      </c>
      <c r="D478" s="251" t="s">
        <v>145</v>
      </c>
      <c r="E478" s="252" t="s">
        <v>666</v>
      </c>
      <c r="F478" s="253" t="s">
        <v>667</v>
      </c>
      <c r="G478" s="254" t="s">
        <v>668</v>
      </c>
      <c r="H478" s="255">
        <v>20</v>
      </c>
      <c r="I478" s="256"/>
      <c r="J478" s="257">
        <f>ROUND(I478*H478,2)</f>
        <v>0</v>
      </c>
      <c r="K478" s="253" t="s">
        <v>148</v>
      </c>
      <c r="L478" s="41"/>
      <c r="M478" s="258" t="s">
        <v>1</v>
      </c>
      <c r="N478" s="259" t="s">
        <v>45</v>
      </c>
      <c r="O478" s="88"/>
      <c r="P478" s="242">
        <f>O478*H478</f>
        <v>0</v>
      </c>
      <c r="Q478" s="242">
        <v>0</v>
      </c>
      <c r="R478" s="242">
        <f>Q478*H478</f>
        <v>0</v>
      </c>
      <c r="S478" s="242">
        <v>0</v>
      </c>
      <c r="T478" s="243">
        <f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244" t="s">
        <v>87</v>
      </c>
      <c r="AT478" s="244" t="s">
        <v>145</v>
      </c>
      <c r="AU478" s="244" t="s">
        <v>87</v>
      </c>
      <c r="AY478" s="14" t="s">
        <v>136</v>
      </c>
      <c r="BE478" s="245">
        <f>IF(N478="základní",J478,0)</f>
        <v>0</v>
      </c>
      <c r="BF478" s="245">
        <f>IF(N478="snížená",J478,0)</f>
        <v>0</v>
      </c>
      <c r="BG478" s="245">
        <f>IF(N478="zákl. přenesená",J478,0)</f>
        <v>0</v>
      </c>
      <c r="BH478" s="245">
        <f>IF(N478="sníž. přenesená",J478,0)</f>
        <v>0</v>
      </c>
      <c r="BI478" s="245">
        <f>IF(N478="nulová",J478,0)</f>
        <v>0</v>
      </c>
      <c r="BJ478" s="14" t="s">
        <v>87</v>
      </c>
      <c r="BK478" s="245">
        <f>ROUND(I478*H478,2)</f>
        <v>0</v>
      </c>
      <c r="BL478" s="14" t="s">
        <v>87</v>
      </c>
      <c r="BM478" s="244" t="s">
        <v>669</v>
      </c>
    </row>
    <row r="479" s="2" customFormat="1">
      <c r="A479" s="35"/>
      <c r="B479" s="36"/>
      <c r="C479" s="37"/>
      <c r="D479" s="246" t="s">
        <v>142</v>
      </c>
      <c r="E479" s="37"/>
      <c r="F479" s="247" t="s">
        <v>670</v>
      </c>
      <c r="G479" s="37"/>
      <c r="H479" s="37"/>
      <c r="I479" s="151"/>
      <c r="J479" s="37"/>
      <c r="K479" s="37"/>
      <c r="L479" s="41"/>
      <c r="M479" s="248"/>
      <c r="N479" s="249"/>
      <c r="O479" s="88"/>
      <c r="P479" s="88"/>
      <c r="Q479" s="88"/>
      <c r="R479" s="88"/>
      <c r="S479" s="88"/>
      <c r="T479" s="89"/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T479" s="14" t="s">
        <v>142</v>
      </c>
      <c r="AU479" s="14" t="s">
        <v>87</v>
      </c>
    </row>
    <row r="480" s="2" customFormat="1">
      <c r="A480" s="35"/>
      <c r="B480" s="36"/>
      <c r="C480" s="37"/>
      <c r="D480" s="246" t="s">
        <v>143</v>
      </c>
      <c r="E480" s="37"/>
      <c r="F480" s="250" t="s">
        <v>671</v>
      </c>
      <c r="G480" s="37"/>
      <c r="H480" s="37"/>
      <c r="I480" s="151"/>
      <c r="J480" s="37"/>
      <c r="K480" s="37"/>
      <c r="L480" s="41"/>
      <c r="M480" s="248"/>
      <c r="N480" s="249"/>
      <c r="O480" s="88"/>
      <c r="P480" s="88"/>
      <c r="Q480" s="88"/>
      <c r="R480" s="88"/>
      <c r="S480" s="88"/>
      <c r="T480" s="89"/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T480" s="14" t="s">
        <v>143</v>
      </c>
      <c r="AU480" s="14" t="s">
        <v>87</v>
      </c>
    </row>
    <row r="481" s="2" customFormat="1" ht="44.25" customHeight="1">
      <c r="A481" s="35"/>
      <c r="B481" s="36"/>
      <c r="C481" s="232" t="s">
        <v>672</v>
      </c>
      <c r="D481" s="232" t="s">
        <v>133</v>
      </c>
      <c r="E481" s="233" t="s">
        <v>214</v>
      </c>
      <c r="F481" s="234" t="s">
        <v>215</v>
      </c>
      <c r="G481" s="235" t="s">
        <v>139</v>
      </c>
      <c r="H481" s="236">
        <v>8</v>
      </c>
      <c r="I481" s="237"/>
      <c r="J481" s="238">
        <f>ROUND(I481*H481,2)</f>
        <v>0</v>
      </c>
      <c r="K481" s="234" t="s">
        <v>148</v>
      </c>
      <c r="L481" s="239"/>
      <c r="M481" s="240" t="s">
        <v>1</v>
      </c>
      <c r="N481" s="241" t="s">
        <v>45</v>
      </c>
      <c r="O481" s="88"/>
      <c r="P481" s="242">
        <f>O481*H481</f>
        <v>0</v>
      </c>
      <c r="Q481" s="242">
        <v>0</v>
      </c>
      <c r="R481" s="242">
        <f>Q481*H481</f>
        <v>0</v>
      </c>
      <c r="S481" s="242">
        <v>0</v>
      </c>
      <c r="T481" s="243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44" t="s">
        <v>89</v>
      </c>
      <c r="AT481" s="244" t="s">
        <v>133</v>
      </c>
      <c r="AU481" s="244" t="s">
        <v>87</v>
      </c>
      <c r="AY481" s="14" t="s">
        <v>136</v>
      </c>
      <c r="BE481" s="245">
        <f>IF(N481="základní",J481,0)</f>
        <v>0</v>
      </c>
      <c r="BF481" s="245">
        <f>IF(N481="snížená",J481,0)</f>
        <v>0</v>
      </c>
      <c r="BG481" s="245">
        <f>IF(N481="zákl. přenesená",J481,0)</f>
        <v>0</v>
      </c>
      <c r="BH481" s="245">
        <f>IF(N481="sníž. přenesená",J481,0)</f>
        <v>0</v>
      </c>
      <c r="BI481" s="245">
        <f>IF(N481="nulová",J481,0)</f>
        <v>0</v>
      </c>
      <c r="BJ481" s="14" t="s">
        <v>87</v>
      </c>
      <c r="BK481" s="245">
        <f>ROUND(I481*H481,2)</f>
        <v>0</v>
      </c>
      <c r="BL481" s="14" t="s">
        <v>87</v>
      </c>
      <c r="BM481" s="244" t="s">
        <v>673</v>
      </c>
    </row>
    <row r="482" s="2" customFormat="1">
      <c r="A482" s="35"/>
      <c r="B482" s="36"/>
      <c r="C482" s="37"/>
      <c r="D482" s="246" t="s">
        <v>142</v>
      </c>
      <c r="E482" s="37"/>
      <c r="F482" s="247" t="s">
        <v>215</v>
      </c>
      <c r="G482" s="37"/>
      <c r="H482" s="37"/>
      <c r="I482" s="151"/>
      <c r="J482" s="37"/>
      <c r="K482" s="37"/>
      <c r="L482" s="41"/>
      <c r="M482" s="248"/>
      <c r="N482" s="249"/>
      <c r="O482" s="88"/>
      <c r="P482" s="88"/>
      <c r="Q482" s="88"/>
      <c r="R482" s="88"/>
      <c r="S482" s="88"/>
      <c r="T482" s="89"/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T482" s="14" t="s">
        <v>142</v>
      </c>
      <c r="AU482" s="14" t="s">
        <v>87</v>
      </c>
    </row>
    <row r="483" s="2" customFormat="1">
      <c r="A483" s="35"/>
      <c r="B483" s="36"/>
      <c r="C483" s="37"/>
      <c r="D483" s="246" t="s">
        <v>143</v>
      </c>
      <c r="E483" s="37"/>
      <c r="F483" s="250" t="s">
        <v>674</v>
      </c>
      <c r="G483" s="37"/>
      <c r="H483" s="37"/>
      <c r="I483" s="151"/>
      <c r="J483" s="37"/>
      <c r="K483" s="37"/>
      <c r="L483" s="41"/>
      <c r="M483" s="248"/>
      <c r="N483" s="249"/>
      <c r="O483" s="88"/>
      <c r="P483" s="88"/>
      <c r="Q483" s="88"/>
      <c r="R483" s="88"/>
      <c r="S483" s="88"/>
      <c r="T483" s="89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4" t="s">
        <v>143</v>
      </c>
      <c r="AU483" s="14" t="s">
        <v>87</v>
      </c>
    </row>
    <row r="484" s="2" customFormat="1" ht="21.75" customHeight="1">
      <c r="A484" s="35"/>
      <c r="B484" s="36"/>
      <c r="C484" s="251" t="s">
        <v>675</v>
      </c>
      <c r="D484" s="251" t="s">
        <v>145</v>
      </c>
      <c r="E484" s="252" t="s">
        <v>218</v>
      </c>
      <c r="F484" s="253" t="s">
        <v>219</v>
      </c>
      <c r="G484" s="254" t="s">
        <v>139</v>
      </c>
      <c r="H484" s="255">
        <v>8</v>
      </c>
      <c r="I484" s="256"/>
      <c r="J484" s="257">
        <f>ROUND(I484*H484,2)</f>
        <v>0</v>
      </c>
      <c r="K484" s="253" t="s">
        <v>148</v>
      </c>
      <c r="L484" s="41"/>
      <c r="M484" s="258" t="s">
        <v>1</v>
      </c>
      <c r="N484" s="259" t="s">
        <v>45</v>
      </c>
      <c r="O484" s="88"/>
      <c r="P484" s="242">
        <f>O484*H484</f>
        <v>0</v>
      </c>
      <c r="Q484" s="242">
        <v>0</v>
      </c>
      <c r="R484" s="242">
        <f>Q484*H484</f>
        <v>0</v>
      </c>
      <c r="S484" s="242">
        <v>0</v>
      </c>
      <c r="T484" s="243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44" t="s">
        <v>87</v>
      </c>
      <c r="AT484" s="244" t="s">
        <v>145</v>
      </c>
      <c r="AU484" s="244" t="s">
        <v>87</v>
      </c>
      <c r="AY484" s="14" t="s">
        <v>136</v>
      </c>
      <c r="BE484" s="245">
        <f>IF(N484="základní",J484,0)</f>
        <v>0</v>
      </c>
      <c r="BF484" s="245">
        <f>IF(N484="snížená",J484,0)</f>
        <v>0</v>
      </c>
      <c r="BG484" s="245">
        <f>IF(N484="zákl. přenesená",J484,0)</f>
        <v>0</v>
      </c>
      <c r="BH484" s="245">
        <f>IF(N484="sníž. přenesená",J484,0)</f>
        <v>0</v>
      </c>
      <c r="BI484" s="245">
        <f>IF(N484="nulová",J484,0)</f>
        <v>0</v>
      </c>
      <c r="BJ484" s="14" t="s">
        <v>87</v>
      </c>
      <c r="BK484" s="245">
        <f>ROUND(I484*H484,2)</f>
        <v>0</v>
      </c>
      <c r="BL484" s="14" t="s">
        <v>87</v>
      </c>
      <c r="BM484" s="244" t="s">
        <v>676</v>
      </c>
    </row>
    <row r="485" s="2" customFormat="1">
      <c r="A485" s="35"/>
      <c r="B485" s="36"/>
      <c r="C485" s="37"/>
      <c r="D485" s="246" t="s">
        <v>142</v>
      </c>
      <c r="E485" s="37"/>
      <c r="F485" s="247" t="s">
        <v>219</v>
      </c>
      <c r="G485" s="37"/>
      <c r="H485" s="37"/>
      <c r="I485" s="151"/>
      <c r="J485" s="37"/>
      <c r="K485" s="37"/>
      <c r="L485" s="41"/>
      <c r="M485" s="248"/>
      <c r="N485" s="249"/>
      <c r="O485" s="88"/>
      <c r="P485" s="88"/>
      <c r="Q485" s="88"/>
      <c r="R485" s="88"/>
      <c r="S485" s="88"/>
      <c r="T485" s="89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4" t="s">
        <v>142</v>
      </c>
      <c r="AU485" s="14" t="s">
        <v>87</v>
      </c>
    </row>
    <row r="486" s="2" customFormat="1" ht="33" customHeight="1">
      <c r="A486" s="35"/>
      <c r="B486" s="36"/>
      <c r="C486" s="232" t="s">
        <v>677</v>
      </c>
      <c r="D486" s="232" t="s">
        <v>133</v>
      </c>
      <c r="E486" s="233" t="s">
        <v>678</v>
      </c>
      <c r="F486" s="234" t="s">
        <v>679</v>
      </c>
      <c r="G486" s="235" t="s">
        <v>187</v>
      </c>
      <c r="H486" s="236">
        <v>15</v>
      </c>
      <c r="I486" s="237"/>
      <c r="J486" s="238">
        <f>ROUND(I486*H486,2)</f>
        <v>0</v>
      </c>
      <c r="K486" s="234" t="s">
        <v>140</v>
      </c>
      <c r="L486" s="239"/>
      <c r="M486" s="240" t="s">
        <v>1</v>
      </c>
      <c r="N486" s="241" t="s">
        <v>45</v>
      </c>
      <c r="O486" s="88"/>
      <c r="P486" s="242">
        <f>O486*H486</f>
        <v>0</v>
      </c>
      <c r="Q486" s="242">
        <v>0</v>
      </c>
      <c r="R486" s="242">
        <f>Q486*H486</f>
        <v>0</v>
      </c>
      <c r="S486" s="242">
        <v>0</v>
      </c>
      <c r="T486" s="243">
        <f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244" t="s">
        <v>234</v>
      </c>
      <c r="AT486" s="244" t="s">
        <v>133</v>
      </c>
      <c r="AU486" s="244" t="s">
        <v>87</v>
      </c>
      <c r="AY486" s="14" t="s">
        <v>136</v>
      </c>
      <c r="BE486" s="245">
        <f>IF(N486="základní",J486,0)</f>
        <v>0</v>
      </c>
      <c r="BF486" s="245">
        <f>IF(N486="snížená",J486,0)</f>
        <v>0</v>
      </c>
      <c r="BG486" s="245">
        <f>IF(N486="zákl. přenesená",J486,0)</f>
        <v>0</v>
      </c>
      <c r="BH486" s="245">
        <f>IF(N486="sníž. přenesená",J486,0)</f>
        <v>0</v>
      </c>
      <c r="BI486" s="245">
        <f>IF(N486="nulová",J486,0)</f>
        <v>0</v>
      </c>
      <c r="BJ486" s="14" t="s">
        <v>87</v>
      </c>
      <c r="BK486" s="245">
        <f>ROUND(I486*H486,2)</f>
        <v>0</v>
      </c>
      <c r="BL486" s="14" t="s">
        <v>234</v>
      </c>
      <c r="BM486" s="244" t="s">
        <v>680</v>
      </c>
    </row>
    <row r="487" s="2" customFormat="1">
      <c r="A487" s="35"/>
      <c r="B487" s="36"/>
      <c r="C487" s="37"/>
      <c r="D487" s="246" t="s">
        <v>142</v>
      </c>
      <c r="E487" s="37"/>
      <c r="F487" s="247" t="s">
        <v>679</v>
      </c>
      <c r="G487" s="37"/>
      <c r="H487" s="37"/>
      <c r="I487" s="151"/>
      <c r="J487" s="37"/>
      <c r="K487" s="37"/>
      <c r="L487" s="41"/>
      <c r="M487" s="248"/>
      <c r="N487" s="249"/>
      <c r="O487" s="88"/>
      <c r="P487" s="88"/>
      <c r="Q487" s="88"/>
      <c r="R487" s="88"/>
      <c r="S487" s="88"/>
      <c r="T487" s="89"/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T487" s="14" t="s">
        <v>142</v>
      </c>
      <c r="AU487" s="14" t="s">
        <v>87</v>
      </c>
    </row>
    <row r="488" s="2" customFormat="1">
      <c r="A488" s="35"/>
      <c r="B488" s="36"/>
      <c r="C488" s="37"/>
      <c r="D488" s="246" t="s">
        <v>143</v>
      </c>
      <c r="E488" s="37"/>
      <c r="F488" s="250" t="s">
        <v>681</v>
      </c>
      <c r="G488" s="37"/>
      <c r="H488" s="37"/>
      <c r="I488" s="151"/>
      <c r="J488" s="37"/>
      <c r="K488" s="37"/>
      <c r="L488" s="41"/>
      <c r="M488" s="248"/>
      <c r="N488" s="249"/>
      <c r="O488" s="88"/>
      <c r="P488" s="88"/>
      <c r="Q488" s="88"/>
      <c r="R488" s="88"/>
      <c r="S488" s="88"/>
      <c r="T488" s="89"/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T488" s="14" t="s">
        <v>143</v>
      </c>
      <c r="AU488" s="14" t="s">
        <v>87</v>
      </c>
    </row>
    <row r="489" s="2" customFormat="1" ht="21.75" customHeight="1">
      <c r="A489" s="35"/>
      <c r="B489" s="36"/>
      <c r="C489" s="251" t="s">
        <v>682</v>
      </c>
      <c r="D489" s="251" t="s">
        <v>145</v>
      </c>
      <c r="E489" s="252" t="s">
        <v>198</v>
      </c>
      <c r="F489" s="253" t="s">
        <v>199</v>
      </c>
      <c r="G489" s="254" t="s">
        <v>187</v>
      </c>
      <c r="H489" s="255">
        <v>15</v>
      </c>
      <c r="I489" s="256"/>
      <c r="J489" s="257">
        <f>ROUND(I489*H489,2)</f>
        <v>0</v>
      </c>
      <c r="K489" s="253" t="s">
        <v>148</v>
      </c>
      <c r="L489" s="41"/>
      <c r="M489" s="258" t="s">
        <v>1</v>
      </c>
      <c r="N489" s="259" t="s">
        <v>45</v>
      </c>
      <c r="O489" s="88"/>
      <c r="P489" s="242">
        <f>O489*H489</f>
        <v>0</v>
      </c>
      <c r="Q489" s="242">
        <v>0</v>
      </c>
      <c r="R489" s="242">
        <f>Q489*H489</f>
        <v>0</v>
      </c>
      <c r="S489" s="242">
        <v>0</v>
      </c>
      <c r="T489" s="243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44" t="s">
        <v>87</v>
      </c>
      <c r="AT489" s="244" t="s">
        <v>145</v>
      </c>
      <c r="AU489" s="244" t="s">
        <v>87</v>
      </c>
      <c r="AY489" s="14" t="s">
        <v>136</v>
      </c>
      <c r="BE489" s="245">
        <f>IF(N489="základní",J489,0)</f>
        <v>0</v>
      </c>
      <c r="BF489" s="245">
        <f>IF(N489="snížená",J489,0)</f>
        <v>0</v>
      </c>
      <c r="BG489" s="245">
        <f>IF(N489="zákl. přenesená",J489,0)</f>
        <v>0</v>
      </c>
      <c r="BH489" s="245">
        <f>IF(N489="sníž. přenesená",J489,0)</f>
        <v>0</v>
      </c>
      <c r="BI489" s="245">
        <f>IF(N489="nulová",J489,0)</f>
        <v>0</v>
      </c>
      <c r="BJ489" s="14" t="s">
        <v>87</v>
      </c>
      <c r="BK489" s="245">
        <f>ROUND(I489*H489,2)</f>
        <v>0</v>
      </c>
      <c r="BL489" s="14" t="s">
        <v>87</v>
      </c>
      <c r="BM489" s="244" t="s">
        <v>683</v>
      </c>
    </row>
    <row r="490" s="2" customFormat="1">
      <c r="A490" s="35"/>
      <c r="B490" s="36"/>
      <c r="C490" s="37"/>
      <c r="D490" s="246" t="s">
        <v>142</v>
      </c>
      <c r="E490" s="37"/>
      <c r="F490" s="247" t="s">
        <v>199</v>
      </c>
      <c r="G490" s="37"/>
      <c r="H490" s="37"/>
      <c r="I490" s="151"/>
      <c r="J490" s="37"/>
      <c r="K490" s="37"/>
      <c r="L490" s="41"/>
      <c r="M490" s="248"/>
      <c r="N490" s="249"/>
      <c r="O490" s="88"/>
      <c r="P490" s="88"/>
      <c r="Q490" s="88"/>
      <c r="R490" s="88"/>
      <c r="S490" s="88"/>
      <c r="T490" s="89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T490" s="14" t="s">
        <v>142</v>
      </c>
      <c r="AU490" s="14" t="s">
        <v>87</v>
      </c>
    </row>
    <row r="491" s="2" customFormat="1">
      <c r="A491" s="35"/>
      <c r="B491" s="36"/>
      <c r="C491" s="37"/>
      <c r="D491" s="246" t="s">
        <v>143</v>
      </c>
      <c r="E491" s="37"/>
      <c r="F491" s="250" t="s">
        <v>201</v>
      </c>
      <c r="G491" s="37"/>
      <c r="H491" s="37"/>
      <c r="I491" s="151"/>
      <c r="J491" s="37"/>
      <c r="K491" s="37"/>
      <c r="L491" s="41"/>
      <c r="M491" s="248"/>
      <c r="N491" s="249"/>
      <c r="O491" s="88"/>
      <c r="P491" s="88"/>
      <c r="Q491" s="88"/>
      <c r="R491" s="88"/>
      <c r="S491" s="88"/>
      <c r="T491" s="89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4" t="s">
        <v>143</v>
      </c>
      <c r="AU491" s="14" t="s">
        <v>87</v>
      </c>
    </row>
    <row r="492" s="2" customFormat="1" ht="21.75" customHeight="1">
      <c r="A492" s="35"/>
      <c r="B492" s="36"/>
      <c r="C492" s="232" t="s">
        <v>684</v>
      </c>
      <c r="D492" s="232" t="s">
        <v>133</v>
      </c>
      <c r="E492" s="233" t="s">
        <v>231</v>
      </c>
      <c r="F492" s="234" t="s">
        <v>232</v>
      </c>
      <c r="G492" s="235" t="s">
        <v>233</v>
      </c>
      <c r="H492" s="236">
        <v>100</v>
      </c>
      <c r="I492" s="237"/>
      <c r="J492" s="238">
        <f>ROUND(I492*H492,2)</f>
        <v>0</v>
      </c>
      <c r="K492" s="234" t="s">
        <v>148</v>
      </c>
      <c r="L492" s="239"/>
      <c r="M492" s="240" t="s">
        <v>1</v>
      </c>
      <c r="N492" s="241" t="s">
        <v>45</v>
      </c>
      <c r="O492" s="88"/>
      <c r="P492" s="242">
        <f>O492*H492</f>
        <v>0</v>
      </c>
      <c r="Q492" s="242">
        <v>0</v>
      </c>
      <c r="R492" s="242">
        <f>Q492*H492</f>
        <v>0</v>
      </c>
      <c r="S492" s="242">
        <v>0</v>
      </c>
      <c r="T492" s="243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44" t="s">
        <v>234</v>
      </c>
      <c r="AT492" s="244" t="s">
        <v>133</v>
      </c>
      <c r="AU492" s="244" t="s">
        <v>87</v>
      </c>
      <c r="AY492" s="14" t="s">
        <v>136</v>
      </c>
      <c r="BE492" s="245">
        <f>IF(N492="základní",J492,0)</f>
        <v>0</v>
      </c>
      <c r="BF492" s="245">
        <f>IF(N492="snížená",J492,0)</f>
        <v>0</v>
      </c>
      <c r="BG492" s="245">
        <f>IF(N492="zákl. přenesená",J492,0)</f>
        <v>0</v>
      </c>
      <c r="BH492" s="245">
        <f>IF(N492="sníž. přenesená",J492,0)</f>
        <v>0</v>
      </c>
      <c r="BI492" s="245">
        <f>IF(N492="nulová",J492,0)</f>
        <v>0</v>
      </c>
      <c r="BJ492" s="14" t="s">
        <v>87</v>
      </c>
      <c r="BK492" s="245">
        <f>ROUND(I492*H492,2)</f>
        <v>0</v>
      </c>
      <c r="BL492" s="14" t="s">
        <v>234</v>
      </c>
      <c r="BM492" s="244" t="s">
        <v>685</v>
      </c>
    </row>
    <row r="493" s="2" customFormat="1">
      <c r="A493" s="35"/>
      <c r="B493" s="36"/>
      <c r="C493" s="37"/>
      <c r="D493" s="246" t="s">
        <v>142</v>
      </c>
      <c r="E493" s="37"/>
      <c r="F493" s="247" t="s">
        <v>236</v>
      </c>
      <c r="G493" s="37"/>
      <c r="H493" s="37"/>
      <c r="I493" s="151"/>
      <c r="J493" s="37"/>
      <c r="K493" s="37"/>
      <c r="L493" s="41"/>
      <c r="M493" s="248"/>
      <c r="N493" s="249"/>
      <c r="O493" s="88"/>
      <c r="P493" s="88"/>
      <c r="Q493" s="88"/>
      <c r="R493" s="88"/>
      <c r="S493" s="88"/>
      <c r="T493" s="89"/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T493" s="14" t="s">
        <v>142</v>
      </c>
      <c r="AU493" s="14" t="s">
        <v>87</v>
      </c>
    </row>
    <row r="494" s="2" customFormat="1">
      <c r="A494" s="35"/>
      <c r="B494" s="36"/>
      <c r="C494" s="37"/>
      <c r="D494" s="246" t="s">
        <v>143</v>
      </c>
      <c r="E494" s="37"/>
      <c r="F494" s="250" t="s">
        <v>686</v>
      </c>
      <c r="G494" s="37"/>
      <c r="H494" s="37"/>
      <c r="I494" s="151"/>
      <c r="J494" s="37"/>
      <c r="K494" s="37"/>
      <c r="L494" s="41"/>
      <c r="M494" s="248"/>
      <c r="N494" s="249"/>
      <c r="O494" s="88"/>
      <c r="P494" s="88"/>
      <c r="Q494" s="88"/>
      <c r="R494" s="88"/>
      <c r="S494" s="88"/>
      <c r="T494" s="89"/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T494" s="14" t="s">
        <v>143</v>
      </c>
      <c r="AU494" s="14" t="s">
        <v>87</v>
      </c>
    </row>
    <row r="495" s="2" customFormat="1" ht="21.75" customHeight="1">
      <c r="A495" s="35"/>
      <c r="B495" s="36"/>
      <c r="C495" s="251" t="s">
        <v>687</v>
      </c>
      <c r="D495" s="251" t="s">
        <v>145</v>
      </c>
      <c r="E495" s="252" t="s">
        <v>242</v>
      </c>
      <c r="F495" s="253" t="s">
        <v>243</v>
      </c>
      <c r="G495" s="254" t="s">
        <v>233</v>
      </c>
      <c r="H495" s="255">
        <v>100</v>
      </c>
      <c r="I495" s="256"/>
      <c r="J495" s="257">
        <f>ROUND(I495*H495,2)</f>
        <v>0</v>
      </c>
      <c r="K495" s="253" t="s">
        <v>148</v>
      </c>
      <c r="L495" s="41"/>
      <c r="M495" s="258" t="s">
        <v>1</v>
      </c>
      <c r="N495" s="259" t="s">
        <v>45</v>
      </c>
      <c r="O495" s="88"/>
      <c r="P495" s="242">
        <f>O495*H495</f>
        <v>0</v>
      </c>
      <c r="Q495" s="242">
        <v>0</v>
      </c>
      <c r="R495" s="242">
        <f>Q495*H495</f>
        <v>0</v>
      </c>
      <c r="S495" s="242">
        <v>0</v>
      </c>
      <c r="T495" s="243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44" t="s">
        <v>87</v>
      </c>
      <c r="AT495" s="244" t="s">
        <v>145</v>
      </c>
      <c r="AU495" s="244" t="s">
        <v>87</v>
      </c>
      <c r="AY495" s="14" t="s">
        <v>136</v>
      </c>
      <c r="BE495" s="245">
        <f>IF(N495="základní",J495,0)</f>
        <v>0</v>
      </c>
      <c r="BF495" s="245">
        <f>IF(N495="snížená",J495,0)</f>
        <v>0</v>
      </c>
      <c r="BG495" s="245">
        <f>IF(N495="zákl. přenesená",J495,0)</f>
        <v>0</v>
      </c>
      <c r="BH495" s="245">
        <f>IF(N495="sníž. přenesená",J495,0)</f>
        <v>0</v>
      </c>
      <c r="BI495" s="245">
        <f>IF(N495="nulová",J495,0)</f>
        <v>0</v>
      </c>
      <c r="BJ495" s="14" t="s">
        <v>87</v>
      </c>
      <c r="BK495" s="245">
        <f>ROUND(I495*H495,2)</f>
        <v>0</v>
      </c>
      <c r="BL495" s="14" t="s">
        <v>87</v>
      </c>
      <c r="BM495" s="244" t="s">
        <v>688</v>
      </c>
    </row>
    <row r="496" s="2" customFormat="1">
      <c r="A496" s="35"/>
      <c r="B496" s="36"/>
      <c r="C496" s="37"/>
      <c r="D496" s="246" t="s">
        <v>142</v>
      </c>
      <c r="E496" s="37"/>
      <c r="F496" s="247" t="s">
        <v>243</v>
      </c>
      <c r="G496" s="37"/>
      <c r="H496" s="37"/>
      <c r="I496" s="151"/>
      <c r="J496" s="37"/>
      <c r="K496" s="37"/>
      <c r="L496" s="41"/>
      <c r="M496" s="248"/>
      <c r="N496" s="249"/>
      <c r="O496" s="88"/>
      <c r="P496" s="88"/>
      <c r="Q496" s="88"/>
      <c r="R496" s="88"/>
      <c r="S496" s="88"/>
      <c r="T496" s="89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4" t="s">
        <v>142</v>
      </c>
      <c r="AU496" s="14" t="s">
        <v>87</v>
      </c>
    </row>
    <row r="497" s="2" customFormat="1">
      <c r="A497" s="35"/>
      <c r="B497" s="36"/>
      <c r="C497" s="37"/>
      <c r="D497" s="246" t="s">
        <v>143</v>
      </c>
      <c r="E497" s="37"/>
      <c r="F497" s="250" t="s">
        <v>689</v>
      </c>
      <c r="G497" s="37"/>
      <c r="H497" s="37"/>
      <c r="I497" s="151"/>
      <c r="J497" s="37"/>
      <c r="K497" s="37"/>
      <c r="L497" s="41"/>
      <c r="M497" s="248"/>
      <c r="N497" s="249"/>
      <c r="O497" s="88"/>
      <c r="P497" s="88"/>
      <c r="Q497" s="88"/>
      <c r="R497" s="88"/>
      <c r="S497" s="88"/>
      <c r="T497" s="89"/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T497" s="14" t="s">
        <v>143</v>
      </c>
      <c r="AU497" s="14" t="s">
        <v>87</v>
      </c>
    </row>
    <row r="498" s="2" customFormat="1" ht="44.25" customHeight="1">
      <c r="A498" s="35"/>
      <c r="B498" s="36"/>
      <c r="C498" s="232" t="s">
        <v>234</v>
      </c>
      <c r="D498" s="232" t="s">
        <v>133</v>
      </c>
      <c r="E498" s="233" t="s">
        <v>246</v>
      </c>
      <c r="F498" s="234" t="s">
        <v>247</v>
      </c>
      <c r="G498" s="235" t="s">
        <v>139</v>
      </c>
      <c r="H498" s="236">
        <v>3</v>
      </c>
      <c r="I498" s="237"/>
      <c r="J498" s="238">
        <f>ROUND(I498*H498,2)</f>
        <v>0</v>
      </c>
      <c r="K498" s="234" t="s">
        <v>148</v>
      </c>
      <c r="L498" s="239"/>
      <c r="M498" s="240" t="s">
        <v>1</v>
      </c>
      <c r="N498" s="241" t="s">
        <v>45</v>
      </c>
      <c r="O498" s="88"/>
      <c r="P498" s="242">
        <f>O498*H498</f>
        <v>0</v>
      </c>
      <c r="Q498" s="242">
        <v>0</v>
      </c>
      <c r="R498" s="242">
        <f>Q498*H498</f>
        <v>0</v>
      </c>
      <c r="S498" s="242">
        <v>0</v>
      </c>
      <c r="T498" s="243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244" t="s">
        <v>234</v>
      </c>
      <c r="AT498" s="244" t="s">
        <v>133</v>
      </c>
      <c r="AU498" s="244" t="s">
        <v>87</v>
      </c>
      <c r="AY498" s="14" t="s">
        <v>136</v>
      </c>
      <c r="BE498" s="245">
        <f>IF(N498="základní",J498,0)</f>
        <v>0</v>
      </c>
      <c r="BF498" s="245">
        <f>IF(N498="snížená",J498,0)</f>
        <v>0</v>
      </c>
      <c r="BG498" s="245">
        <f>IF(N498="zákl. přenesená",J498,0)</f>
        <v>0</v>
      </c>
      <c r="BH498" s="245">
        <f>IF(N498="sníž. přenesená",J498,0)</f>
        <v>0</v>
      </c>
      <c r="BI498" s="245">
        <f>IF(N498="nulová",J498,0)</f>
        <v>0</v>
      </c>
      <c r="BJ498" s="14" t="s">
        <v>87</v>
      </c>
      <c r="BK498" s="245">
        <f>ROUND(I498*H498,2)</f>
        <v>0</v>
      </c>
      <c r="BL498" s="14" t="s">
        <v>234</v>
      </c>
      <c r="BM498" s="244" t="s">
        <v>690</v>
      </c>
    </row>
    <row r="499" s="2" customFormat="1">
      <c r="A499" s="35"/>
      <c r="B499" s="36"/>
      <c r="C499" s="37"/>
      <c r="D499" s="246" t="s">
        <v>142</v>
      </c>
      <c r="E499" s="37"/>
      <c r="F499" s="247" t="s">
        <v>247</v>
      </c>
      <c r="G499" s="37"/>
      <c r="H499" s="37"/>
      <c r="I499" s="151"/>
      <c r="J499" s="37"/>
      <c r="K499" s="37"/>
      <c r="L499" s="41"/>
      <c r="M499" s="248"/>
      <c r="N499" s="249"/>
      <c r="O499" s="88"/>
      <c r="P499" s="88"/>
      <c r="Q499" s="88"/>
      <c r="R499" s="88"/>
      <c r="S499" s="88"/>
      <c r="T499" s="89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T499" s="14" t="s">
        <v>142</v>
      </c>
      <c r="AU499" s="14" t="s">
        <v>87</v>
      </c>
    </row>
    <row r="500" s="2" customFormat="1">
      <c r="A500" s="35"/>
      <c r="B500" s="36"/>
      <c r="C500" s="37"/>
      <c r="D500" s="246" t="s">
        <v>143</v>
      </c>
      <c r="E500" s="37"/>
      <c r="F500" s="250" t="s">
        <v>691</v>
      </c>
      <c r="G500" s="37"/>
      <c r="H500" s="37"/>
      <c r="I500" s="151"/>
      <c r="J500" s="37"/>
      <c r="K500" s="37"/>
      <c r="L500" s="41"/>
      <c r="M500" s="248"/>
      <c r="N500" s="249"/>
      <c r="O500" s="88"/>
      <c r="P500" s="88"/>
      <c r="Q500" s="88"/>
      <c r="R500" s="88"/>
      <c r="S500" s="88"/>
      <c r="T500" s="89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T500" s="14" t="s">
        <v>143</v>
      </c>
      <c r="AU500" s="14" t="s">
        <v>87</v>
      </c>
    </row>
    <row r="501" s="2" customFormat="1" ht="21.75" customHeight="1">
      <c r="A501" s="35"/>
      <c r="B501" s="36"/>
      <c r="C501" s="251" t="s">
        <v>692</v>
      </c>
      <c r="D501" s="251" t="s">
        <v>145</v>
      </c>
      <c r="E501" s="252" t="s">
        <v>251</v>
      </c>
      <c r="F501" s="253" t="s">
        <v>252</v>
      </c>
      <c r="G501" s="254" t="s">
        <v>139</v>
      </c>
      <c r="H501" s="255">
        <v>3</v>
      </c>
      <c r="I501" s="256"/>
      <c r="J501" s="257">
        <f>ROUND(I501*H501,2)</f>
        <v>0</v>
      </c>
      <c r="K501" s="253" t="s">
        <v>148</v>
      </c>
      <c r="L501" s="41"/>
      <c r="M501" s="258" t="s">
        <v>1</v>
      </c>
      <c r="N501" s="259" t="s">
        <v>45</v>
      </c>
      <c r="O501" s="88"/>
      <c r="P501" s="242">
        <f>O501*H501</f>
        <v>0</v>
      </c>
      <c r="Q501" s="242">
        <v>0</v>
      </c>
      <c r="R501" s="242">
        <f>Q501*H501</f>
        <v>0</v>
      </c>
      <c r="S501" s="242">
        <v>0</v>
      </c>
      <c r="T501" s="243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44" t="s">
        <v>87</v>
      </c>
      <c r="AT501" s="244" t="s">
        <v>145</v>
      </c>
      <c r="AU501" s="244" t="s">
        <v>87</v>
      </c>
      <c r="AY501" s="14" t="s">
        <v>136</v>
      </c>
      <c r="BE501" s="245">
        <f>IF(N501="základní",J501,0)</f>
        <v>0</v>
      </c>
      <c r="BF501" s="245">
        <f>IF(N501="snížená",J501,0)</f>
        <v>0</v>
      </c>
      <c r="BG501" s="245">
        <f>IF(N501="zákl. přenesená",J501,0)</f>
        <v>0</v>
      </c>
      <c r="BH501" s="245">
        <f>IF(N501="sníž. přenesená",J501,0)</f>
        <v>0</v>
      </c>
      <c r="BI501" s="245">
        <f>IF(N501="nulová",J501,0)</f>
        <v>0</v>
      </c>
      <c r="BJ501" s="14" t="s">
        <v>87</v>
      </c>
      <c r="BK501" s="245">
        <f>ROUND(I501*H501,2)</f>
        <v>0</v>
      </c>
      <c r="BL501" s="14" t="s">
        <v>87</v>
      </c>
      <c r="BM501" s="244" t="s">
        <v>693</v>
      </c>
    </row>
    <row r="502" s="2" customFormat="1">
      <c r="A502" s="35"/>
      <c r="B502" s="36"/>
      <c r="C502" s="37"/>
      <c r="D502" s="246" t="s">
        <v>142</v>
      </c>
      <c r="E502" s="37"/>
      <c r="F502" s="247" t="s">
        <v>254</v>
      </c>
      <c r="G502" s="37"/>
      <c r="H502" s="37"/>
      <c r="I502" s="151"/>
      <c r="J502" s="37"/>
      <c r="K502" s="37"/>
      <c r="L502" s="41"/>
      <c r="M502" s="248"/>
      <c r="N502" s="249"/>
      <c r="O502" s="88"/>
      <c r="P502" s="88"/>
      <c r="Q502" s="88"/>
      <c r="R502" s="88"/>
      <c r="S502" s="88"/>
      <c r="T502" s="89"/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T502" s="14" t="s">
        <v>142</v>
      </c>
      <c r="AU502" s="14" t="s">
        <v>87</v>
      </c>
    </row>
    <row r="503" s="2" customFormat="1">
      <c r="A503" s="35"/>
      <c r="B503" s="36"/>
      <c r="C503" s="37"/>
      <c r="D503" s="246" t="s">
        <v>143</v>
      </c>
      <c r="E503" s="37"/>
      <c r="F503" s="250" t="s">
        <v>694</v>
      </c>
      <c r="G503" s="37"/>
      <c r="H503" s="37"/>
      <c r="I503" s="151"/>
      <c r="J503" s="37"/>
      <c r="K503" s="37"/>
      <c r="L503" s="41"/>
      <c r="M503" s="248"/>
      <c r="N503" s="249"/>
      <c r="O503" s="88"/>
      <c r="P503" s="88"/>
      <c r="Q503" s="88"/>
      <c r="R503" s="88"/>
      <c r="S503" s="88"/>
      <c r="T503" s="89"/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T503" s="14" t="s">
        <v>143</v>
      </c>
      <c r="AU503" s="14" t="s">
        <v>87</v>
      </c>
    </row>
    <row r="504" s="2" customFormat="1" ht="33" customHeight="1">
      <c r="A504" s="35"/>
      <c r="B504" s="36"/>
      <c r="C504" s="232" t="s">
        <v>695</v>
      </c>
      <c r="D504" s="232" t="s">
        <v>133</v>
      </c>
      <c r="E504" s="233" t="s">
        <v>678</v>
      </c>
      <c r="F504" s="234" t="s">
        <v>679</v>
      </c>
      <c r="G504" s="235" t="s">
        <v>187</v>
      </c>
      <c r="H504" s="236">
        <v>4</v>
      </c>
      <c r="I504" s="237"/>
      <c r="J504" s="238">
        <f>ROUND(I504*H504,2)</f>
        <v>0</v>
      </c>
      <c r="K504" s="234" t="s">
        <v>140</v>
      </c>
      <c r="L504" s="239"/>
      <c r="M504" s="240" t="s">
        <v>1</v>
      </c>
      <c r="N504" s="241" t="s">
        <v>45</v>
      </c>
      <c r="O504" s="88"/>
      <c r="P504" s="242">
        <f>O504*H504</f>
        <v>0</v>
      </c>
      <c r="Q504" s="242">
        <v>0</v>
      </c>
      <c r="R504" s="242">
        <f>Q504*H504</f>
        <v>0</v>
      </c>
      <c r="S504" s="242">
        <v>0</v>
      </c>
      <c r="T504" s="243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244" t="s">
        <v>234</v>
      </c>
      <c r="AT504" s="244" t="s">
        <v>133</v>
      </c>
      <c r="AU504" s="244" t="s">
        <v>87</v>
      </c>
      <c r="AY504" s="14" t="s">
        <v>136</v>
      </c>
      <c r="BE504" s="245">
        <f>IF(N504="základní",J504,0)</f>
        <v>0</v>
      </c>
      <c r="BF504" s="245">
        <f>IF(N504="snížená",J504,0)</f>
        <v>0</v>
      </c>
      <c r="BG504" s="245">
        <f>IF(N504="zákl. přenesená",J504,0)</f>
        <v>0</v>
      </c>
      <c r="BH504" s="245">
        <f>IF(N504="sníž. přenesená",J504,0)</f>
        <v>0</v>
      </c>
      <c r="BI504" s="245">
        <f>IF(N504="nulová",J504,0)</f>
        <v>0</v>
      </c>
      <c r="BJ504" s="14" t="s">
        <v>87</v>
      </c>
      <c r="BK504" s="245">
        <f>ROUND(I504*H504,2)</f>
        <v>0</v>
      </c>
      <c r="BL504" s="14" t="s">
        <v>234</v>
      </c>
      <c r="BM504" s="244" t="s">
        <v>696</v>
      </c>
    </row>
    <row r="505" s="2" customFormat="1">
      <c r="A505" s="35"/>
      <c r="B505" s="36"/>
      <c r="C505" s="37"/>
      <c r="D505" s="246" t="s">
        <v>142</v>
      </c>
      <c r="E505" s="37"/>
      <c r="F505" s="247" t="s">
        <v>679</v>
      </c>
      <c r="G505" s="37"/>
      <c r="H505" s="37"/>
      <c r="I505" s="151"/>
      <c r="J505" s="37"/>
      <c r="K505" s="37"/>
      <c r="L505" s="41"/>
      <c r="M505" s="248"/>
      <c r="N505" s="249"/>
      <c r="O505" s="88"/>
      <c r="P505" s="88"/>
      <c r="Q505" s="88"/>
      <c r="R505" s="88"/>
      <c r="S505" s="88"/>
      <c r="T505" s="89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T505" s="14" t="s">
        <v>142</v>
      </c>
      <c r="AU505" s="14" t="s">
        <v>87</v>
      </c>
    </row>
    <row r="506" s="2" customFormat="1">
      <c r="A506" s="35"/>
      <c r="B506" s="36"/>
      <c r="C506" s="37"/>
      <c r="D506" s="246" t="s">
        <v>143</v>
      </c>
      <c r="E506" s="37"/>
      <c r="F506" s="250" t="s">
        <v>697</v>
      </c>
      <c r="G506" s="37"/>
      <c r="H506" s="37"/>
      <c r="I506" s="151"/>
      <c r="J506" s="37"/>
      <c r="K506" s="37"/>
      <c r="L506" s="41"/>
      <c r="M506" s="248"/>
      <c r="N506" s="249"/>
      <c r="O506" s="88"/>
      <c r="P506" s="88"/>
      <c r="Q506" s="88"/>
      <c r="R506" s="88"/>
      <c r="S506" s="88"/>
      <c r="T506" s="89"/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T506" s="14" t="s">
        <v>143</v>
      </c>
      <c r="AU506" s="14" t="s">
        <v>87</v>
      </c>
    </row>
    <row r="507" s="2" customFormat="1" ht="21.75" customHeight="1">
      <c r="A507" s="35"/>
      <c r="B507" s="36"/>
      <c r="C507" s="251" t="s">
        <v>698</v>
      </c>
      <c r="D507" s="251" t="s">
        <v>145</v>
      </c>
      <c r="E507" s="252" t="s">
        <v>198</v>
      </c>
      <c r="F507" s="253" t="s">
        <v>199</v>
      </c>
      <c r="G507" s="254" t="s">
        <v>187</v>
      </c>
      <c r="H507" s="255">
        <v>4</v>
      </c>
      <c r="I507" s="256"/>
      <c r="J507" s="257">
        <f>ROUND(I507*H507,2)</f>
        <v>0</v>
      </c>
      <c r="K507" s="253" t="s">
        <v>148</v>
      </c>
      <c r="L507" s="41"/>
      <c r="M507" s="258" t="s">
        <v>1</v>
      </c>
      <c r="N507" s="259" t="s">
        <v>45</v>
      </c>
      <c r="O507" s="88"/>
      <c r="P507" s="242">
        <f>O507*H507</f>
        <v>0</v>
      </c>
      <c r="Q507" s="242">
        <v>0</v>
      </c>
      <c r="R507" s="242">
        <f>Q507*H507</f>
        <v>0</v>
      </c>
      <c r="S507" s="242">
        <v>0</v>
      </c>
      <c r="T507" s="243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44" t="s">
        <v>87</v>
      </c>
      <c r="AT507" s="244" t="s">
        <v>145</v>
      </c>
      <c r="AU507" s="244" t="s">
        <v>87</v>
      </c>
      <c r="AY507" s="14" t="s">
        <v>136</v>
      </c>
      <c r="BE507" s="245">
        <f>IF(N507="základní",J507,0)</f>
        <v>0</v>
      </c>
      <c r="BF507" s="245">
        <f>IF(N507="snížená",J507,0)</f>
        <v>0</v>
      </c>
      <c r="BG507" s="245">
        <f>IF(N507="zákl. přenesená",J507,0)</f>
        <v>0</v>
      </c>
      <c r="BH507" s="245">
        <f>IF(N507="sníž. přenesená",J507,0)</f>
        <v>0</v>
      </c>
      <c r="BI507" s="245">
        <f>IF(N507="nulová",J507,0)</f>
        <v>0</v>
      </c>
      <c r="BJ507" s="14" t="s">
        <v>87</v>
      </c>
      <c r="BK507" s="245">
        <f>ROUND(I507*H507,2)</f>
        <v>0</v>
      </c>
      <c r="BL507" s="14" t="s">
        <v>87</v>
      </c>
      <c r="BM507" s="244" t="s">
        <v>699</v>
      </c>
    </row>
    <row r="508" s="2" customFormat="1">
      <c r="A508" s="35"/>
      <c r="B508" s="36"/>
      <c r="C508" s="37"/>
      <c r="D508" s="246" t="s">
        <v>142</v>
      </c>
      <c r="E508" s="37"/>
      <c r="F508" s="247" t="s">
        <v>199</v>
      </c>
      <c r="G508" s="37"/>
      <c r="H508" s="37"/>
      <c r="I508" s="151"/>
      <c r="J508" s="37"/>
      <c r="K508" s="37"/>
      <c r="L508" s="41"/>
      <c r="M508" s="248"/>
      <c r="N508" s="249"/>
      <c r="O508" s="88"/>
      <c r="P508" s="88"/>
      <c r="Q508" s="88"/>
      <c r="R508" s="88"/>
      <c r="S508" s="88"/>
      <c r="T508" s="89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14" t="s">
        <v>142</v>
      </c>
      <c r="AU508" s="14" t="s">
        <v>87</v>
      </c>
    </row>
    <row r="509" s="2" customFormat="1">
      <c r="A509" s="35"/>
      <c r="B509" s="36"/>
      <c r="C509" s="37"/>
      <c r="D509" s="246" t="s">
        <v>143</v>
      </c>
      <c r="E509" s="37"/>
      <c r="F509" s="250" t="s">
        <v>700</v>
      </c>
      <c r="G509" s="37"/>
      <c r="H509" s="37"/>
      <c r="I509" s="151"/>
      <c r="J509" s="37"/>
      <c r="K509" s="37"/>
      <c r="L509" s="41"/>
      <c r="M509" s="248"/>
      <c r="N509" s="249"/>
      <c r="O509" s="88"/>
      <c r="P509" s="88"/>
      <c r="Q509" s="88"/>
      <c r="R509" s="88"/>
      <c r="S509" s="88"/>
      <c r="T509" s="89"/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T509" s="14" t="s">
        <v>143</v>
      </c>
      <c r="AU509" s="14" t="s">
        <v>87</v>
      </c>
    </row>
    <row r="510" s="11" customFormat="1" ht="25.92" customHeight="1">
      <c r="A510" s="11"/>
      <c r="B510" s="218"/>
      <c r="C510" s="219"/>
      <c r="D510" s="220" t="s">
        <v>79</v>
      </c>
      <c r="E510" s="221" t="s">
        <v>701</v>
      </c>
      <c r="F510" s="221" t="s">
        <v>702</v>
      </c>
      <c r="G510" s="219"/>
      <c r="H510" s="219"/>
      <c r="I510" s="222"/>
      <c r="J510" s="223">
        <f>BK510</f>
        <v>0</v>
      </c>
      <c r="K510" s="219"/>
      <c r="L510" s="224"/>
      <c r="M510" s="225"/>
      <c r="N510" s="226"/>
      <c r="O510" s="226"/>
      <c r="P510" s="227">
        <f>SUM(P511:P624)</f>
        <v>0</v>
      </c>
      <c r="Q510" s="226"/>
      <c r="R510" s="227">
        <f>SUM(R511:R624)</f>
        <v>0</v>
      </c>
      <c r="S510" s="226"/>
      <c r="T510" s="228">
        <f>SUM(T511:T624)</f>
        <v>0</v>
      </c>
      <c r="U510" s="11"/>
      <c r="V510" s="11"/>
      <c r="W510" s="11"/>
      <c r="X510" s="11"/>
      <c r="Y510" s="11"/>
      <c r="Z510" s="11"/>
      <c r="AA510" s="11"/>
      <c r="AB510" s="11"/>
      <c r="AC510" s="11"/>
      <c r="AD510" s="11"/>
      <c r="AE510" s="11"/>
      <c r="AR510" s="229" t="s">
        <v>156</v>
      </c>
      <c r="AT510" s="230" t="s">
        <v>79</v>
      </c>
      <c r="AU510" s="230" t="s">
        <v>80</v>
      </c>
      <c r="AY510" s="229" t="s">
        <v>136</v>
      </c>
      <c r="BK510" s="231">
        <f>SUM(BK511:BK624)</f>
        <v>0</v>
      </c>
    </row>
    <row r="511" s="2" customFormat="1" ht="33" customHeight="1">
      <c r="A511" s="35"/>
      <c r="B511" s="36"/>
      <c r="C511" s="232" t="s">
        <v>703</v>
      </c>
      <c r="D511" s="232" t="s">
        <v>133</v>
      </c>
      <c r="E511" s="233" t="s">
        <v>704</v>
      </c>
      <c r="F511" s="234" t="s">
        <v>705</v>
      </c>
      <c r="G511" s="235" t="s">
        <v>139</v>
      </c>
      <c r="H511" s="236">
        <v>12</v>
      </c>
      <c r="I511" s="237"/>
      <c r="J511" s="238">
        <f>ROUND(I511*H511,2)</f>
        <v>0</v>
      </c>
      <c r="K511" s="234" t="s">
        <v>148</v>
      </c>
      <c r="L511" s="239"/>
      <c r="M511" s="240" t="s">
        <v>1</v>
      </c>
      <c r="N511" s="241" t="s">
        <v>45</v>
      </c>
      <c r="O511" s="88"/>
      <c r="P511" s="242">
        <f>O511*H511</f>
        <v>0</v>
      </c>
      <c r="Q511" s="242">
        <v>0</v>
      </c>
      <c r="R511" s="242">
        <f>Q511*H511</f>
        <v>0</v>
      </c>
      <c r="S511" s="242">
        <v>0</v>
      </c>
      <c r="T511" s="243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44" t="s">
        <v>234</v>
      </c>
      <c r="AT511" s="244" t="s">
        <v>133</v>
      </c>
      <c r="AU511" s="244" t="s">
        <v>87</v>
      </c>
      <c r="AY511" s="14" t="s">
        <v>136</v>
      </c>
      <c r="BE511" s="245">
        <f>IF(N511="základní",J511,0)</f>
        <v>0</v>
      </c>
      <c r="BF511" s="245">
        <f>IF(N511="snížená",J511,0)</f>
        <v>0</v>
      </c>
      <c r="BG511" s="245">
        <f>IF(N511="zákl. přenesená",J511,0)</f>
        <v>0</v>
      </c>
      <c r="BH511" s="245">
        <f>IF(N511="sníž. přenesená",J511,0)</f>
        <v>0</v>
      </c>
      <c r="BI511" s="245">
        <f>IF(N511="nulová",J511,0)</f>
        <v>0</v>
      </c>
      <c r="BJ511" s="14" t="s">
        <v>87</v>
      </c>
      <c r="BK511" s="245">
        <f>ROUND(I511*H511,2)</f>
        <v>0</v>
      </c>
      <c r="BL511" s="14" t="s">
        <v>234</v>
      </c>
      <c r="BM511" s="244" t="s">
        <v>706</v>
      </c>
    </row>
    <row r="512" s="2" customFormat="1">
      <c r="A512" s="35"/>
      <c r="B512" s="36"/>
      <c r="C512" s="37"/>
      <c r="D512" s="246" t="s">
        <v>142</v>
      </c>
      <c r="E512" s="37"/>
      <c r="F512" s="247" t="s">
        <v>705</v>
      </c>
      <c r="G512" s="37"/>
      <c r="H512" s="37"/>
      <c r="I512" s="151"/>
      <c r="J512" s="37"/>
      <c r="K512" s="37"/>
      <c r="L512" s="41"/>
      <c r="M512" s="248"/>
      <c r="N512" s="249"/>
      <c r="O512" s="88"/>
      <c r="P512" s="88"/>
      <c r="Q512" s="88"/>
      <c r="R512" s="88"/>
      <c r="S512" s="88"/>
      <c r="T512" s="89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T512" s="14" t="s">
        <v>142</v>
      </c>
      <c r="AU512" s="14" t="s">
        <v>87</v>
      </c>
    </row>
    <row r="513" s="2" customFormat="1" ht="33" customHeight="1">
      <c r="A513" s="35"/>
      <c r="B513" s="36"/>
      <c r="C513" s="232" t="s">
        <v>707</v>
      </c>
      <c r="D513" s="232" t="s">
        <v>133</v>
      </c>
      <c r="E513" s="233" t="s">
        <v>330</v>
      </c>
      <c r="F513" s="234" t="s">
        <v>331</v>
      </c>
      <c r="G513" s="235" t="s">
        <v>139</v>
      </c>
      <c r="H513" s="236">
        <v>10</v>
      </c>
      <c r="I513" s="237"/>
      <c r="J513" s="238">
        <f>ROUND(I513*H513,2)</f>
        <v>0</v>
      </c>
      <c r="K513" s="234" t="s">
        <v>140</v>
      </c>
      <c r="L513" s="239"/>
      <c r="M513" s="240" t="s">
        <v>1</v>
      </c>
      <c r="N513" s="241" t="s">
        <v>45</v>
      </c>
      <c r="O513" s="88"/>
      <c r="P513" s="242">
        <f>O513*H513</f>
        <v>0</v>
      </c>
      <c r="Q513" s="242">
        <v>0</v>
      </c>
      <c r="R513" s="242">
        <f>Q513*H513</f>
        <v>0</v>
      </c>
      <c r="S513" s="242">
        <v>0</v>
      </c>
      <c r="T513" s="243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44" t="s">
        <v>89</v>
      </c>
      <c r="AT513" s="244" t="s">
        <v>133</v>
      </c>
      <c r="AU513" s="244" t="s">
        <v>87</v>
      </c>
      <c r="AY513" s="14" t="s">
        <v>136</v>
      </c>
      <c r="BE513" s="245">
        <f>IF(N513="základní",J513,0)</f>
        <v>0</v>
      </c>
      <c r="BF513" s="245">
        <f>IF(N513="snížená",J513,0)</f>
        <v>0</v>
      </c>
      <c r="BG513" s="245">
        <f>IF(N513="zákl. přenesená",J513,0)</f>
        <v>0</v>
      </c>
      <c r="BH513" s="245">
        <f>IF(N513="sníž. přenesená",J513,0)</f>
        <v>0</v>
      </c>
      <c r="BI513" s="245">
        <f>IF(N513="nulová",J513,0)</f>
        <v>0</v>
      </c>
      <c r="BJ513" s="14" t="s">
        <v>87</v>
      </c>
      <c r="BK513" s="245">
        <f>ROUND(I513*H513,2)</f>
        <v>0</v>
      </c>
      <c r="BL513" s="14" t="s">
        <v>87</v>
      </c>
      <c r="BM513" s="244" t="s">
        <v>708</v>
      </c>
    </row>
    <row r="514" s="2" customFormat="1">
      <c r="A514" s="35"/>
      <c r="B514" s="36"/>
      <c r="C514" s="37"/>
      <c r="D514" s="246" t="s">
        <v>142</v>
      </c>
      <c r="E514" s="37"/>
      <c r="F514" s="247" t="s">
        <v>331</v>
      </c>
      <c r="G514" s="37"/>
      <c r="H514" s="37"/>
      <c r="I514" s="151"/>
      <c r="J514" s="37"/>
      <c r="K514" s="37"/>
      <c r="L514" s="41"/>
      <c r="M514" s="248"/>
      <c r="N514" s="249"/>
      <c r="O514" s="88"/>
      <c r="P514" s="88"/>
      <c r="Q514" s="88"/>
      <c r="R514" s="88"/>
      <c r="S514" s="88"/>
      <c r="T514" s="89"/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T514" s="14" t="s">
        <v>142</v>
      </c>
      <c r="AU514" s="14" t="s">
        <v>87</v>
      </c>
    </row>
    <row r="515" s="2" customFormat="1" ht="33" customHeight="1">
      <c r="A515" s="35"/>
      <c r="B515" s="36"/>
      <c r="C515" s="251" t="s">
        <v>709</v>
      </c>
      <c r="D515" s="251" t="s">
        <v>145</v>
      </c>
      <c r="E515" s="252" t="s">
        <v>335</v>
      </c>
      <c r="F515" s="253" t="s">
        <v>336</v>
      </c>
      <c r="G515" s="254" t="s">
        <v>139</v>
      </c>
      <c r="H515" s="255">
        <v>22</v>
      </c>
      <c r="I515" s="256"/>
      <c r="J515" s="257">
        <f>ROUND(I515*H515,2)</f>
        <v>0</v>
      </c>
      <c r="K515" s="253" t="s">
        <v>148</v>
      </c>
      <c r="L515" s="41"/>
      <c r="M515" s="258" t="s">
        <v>1</v>
      </c>
      <c r="N515" s="259" t="s">
        <v>45</v>
      </c>
      <c r="O515" s="88"/>
      <c r="P515" s="242">
        <f>O515*H515</f>
        <v>0</v>
      </c>
      <c r="Q515" s="242">
        <v>0</v>
      </c>
      <c r="R515" s="242">
        <f>Q515*H515</f>
        <v>0</v>
      </c>
      <c r="S515" s="242">
        <v>0</v>
      </c>
      <c r="T515" s="243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44" t="s">
        <v>347</v>
      </c>
      <c r="AT515" s="244" t="s">
        <v>145</v>
      </c>
      <c r="AU515" s="244" t="s">
        <v>87</v>
      </c>
      <c r="AY515" s="14" t="s">
        <v>136</v>
      </c>
      <c r="BE515" s="245">
        <f>IF(N515="základní",J515,0)</f>
        <v>0</v>
      </c>
      <c r="BF515" s="245">
        <f>IF(N515="snížená",J515,0)</f>
        <v>0</v>
      </c>
      <c r="BG515" s="245">
        <f>IF(N515="zákl. přenesená",J515,0)</f>
        <v>0</v>
      </c>
      <c r="BH515" s="245">
        <f>IF(N515="sníž. přenesená",J515,0)</f>
        <v>0</v>
      </c>
      <c r="BI515" s="245">
        <f>IF(N515="nulová",J515,0)</f>
        <v>0</v>
      </c>
      <c r="BJ515" s="14" t="s">
        <v>87</v>
      </c>
      <c r="BK515" s="245">
        <f>ROUND(I515*H515,2)</f>
        <v>0</v>
      </c>
      <c r="BL515" s="14" t="s">
        <v>347</v>
      </c>
      <c r="BM515" s="244" t="s">
        <v>710</v>
      </c>
    </row>
    <row r="516" s="2" customFormat="1">
      <c r="A516" s="35"/>
      <c r="B516" s="36"/>
      <c r="C516" s="37"/>
      <c r="D516" s="246" t="s">
        <v>142</v>
      </c>
      <c r="E516" s="37"/>
      <c r="F516" s="247" t="s">
        <v>338</v>
      </c>
      <c r="G516" s="37"/>
      <c r="H516" s="37"/>
      <c r="I516" s="151"/>
      <c r="J516" s="37"/>
      <c r="K516" s="37"/>
      <c r="L516" s="41"/>
      <c r="M516" s="248"/>
      <c r="N516" s="249"/>
      <c r="O516" s="88"/>
      <c r="P516" s="88"/>
      <c r="Q516" s="88"/>
      <c r="R516" s="88"/>
      <c r="S516" s="88"/>
      <c r="T516" s="89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T516" s="14" t="s">
        <v>142</v>
      </c>
      <c r="AU516" s="14" t="s">
        <v>87</v>
      </c>
    </row>
    <row r="517" s="2" customFormat="1" ht="21.75" customHeight="1">
      <c r="A517" s="35"/>
      <c r="B517" s="36"/>
      <c r="C517" s="251" t="s">
        <v>711</v>
      </c>
      <c r="D517" s="251" t="s">
        <v>145</v>
      </c>
      <c r="E517" s="252" t="s">
        <v>712</v>
      </c>
      <c r="F517" s="253" t="s">
        <v>713</v>
      </c>
      <c r="G517" s="254" t="s">
        <v>139</v>
      </c>
      <c r="H517" s="255">
        <v>22</v>
      </c>
      <c r="I517" s="256"/>
      <c r="J517" s="257">
        <f>ROUND(I517*H517,2)</f>
        <v>0</v>
      </c>
      <c r="K517" s="253" t="s">
        <v>148</v>
      </c>
      <c r="L517" s="41"/>
      <c r="M517" s="258" t="s">
        <v>1</v>
      </c>
      <c r="N517" s="259" t="s">
        <v>45</v>
      </c>
      <c r="O517" s="88"/>
      <c r="P517" s="242">
        <f>O517*H517</f>
        <v>0</v>
      </c>
      <c r="Q517" s="242">
        <v>0</v>
      </c>
      <c r="R517" s="242">
        <f>Q517*H517</f>
        <v>0</v>
      </c>
      <c r="S517" s="242">
        <v>0</v>
      </c>
      <c r="T517" s="243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44" t="s">
        <v>87</v>
      </c>
      <c r="AT517" s="244" t="s">
        <v>145</v>
      </c>
      <c r="AU517" s="244" t="s">
        <v>87</v>
      </c>
      <c r="AY517" s="14" t="s">
        <v>136</v>
      </c>
      <c r="BE517" s="245">
        <f>IF(N517="základní",J517,0)</f>
        <v>0</v>
      </c>
      <c r="BF517" s="245">
        <f>IF(N517="snížená",J517,0)</f>
        <v>0</v>
      </c>
      <c r="BG517" s="245">
        <f>IF(N517="zákl. přenesená",J517,0)</f>
        <v>0</v>
      </c>
      <c r="BH517" s="245">
        <f>IF(N517="sníž. přenesená",J517,0)</f>
        <v>0</v>
      </c>
      <c r="BI517" s="245">
        <f>IF(N517="nulová",J517,0)</f>
        <v>0</v>
      </c>
      <c r="BJ517" s="14" t="s">
        <v>87</v>
      </c>
      <c r="BK517" s="245">
        <f>ROUND(I517*H517,2)</f>
        <v>0</v>
      </c>
      <c r="BL517" s="14" t="s">
        <v>87</v>
      </c>
      <c r="BM517" s="244" t="s">
        <v>714</v>
      </c>
    </row>
    <row r="518" s="2" customFormat="1">
      <c r="A518" s="35"/>
      <c r="B518" s="36"/>
      <c r="C518" s="37"/>
      <c r="D518" s="246" t="s">
        <v>142</v>
      </c>
      <c r="E518" s="37"/>
      <c r="F518" s="247" t="s">
        <v>715</v>
      </c>
      <c r="G518" s="37"/>
      <c r="H518" s="37"/>
      <c r="I518" s="151"/>
      <c r="J518" s="37"/>
      <c r="K518" s="37"/>
      <c r="L518" s="41"/>
      <c r="M518" s="248"/>
      <c r="N518" s="249"/>
      <c r="O518" s="88"/>
      <c r="P518" s="88"/>
      <c r="Q518" s="88"/>
      <c r="R518" s="88"/>
      <c r="S518" s="88"/>
      <c r="T518" s="89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T518" s="14" t="s">
        <v>142</v>
      </c>
      <c r="AU518" s="14" t="s">
        <v>87</v>
      </c>
    </row>
    <row r="519" s="2" customFormat="1" ht="33" customHeight="1">
      <c r="A519" s="35"/>
      <c r="B519" s="36"/>
      <c r="C519" s="232" t="s">
        <v>716</v>
      </c>
      <c r="D519" s="232" t="s">
        <v>133</v>
      </c>
      <c r="E519" s="233" t="s">
        <v>717</v>
      </c>
      <c r="F519" s="234" t="s">
        <v>718</v>
      </c>
      <c r="G519" s="235" t="s">
        <v>187</v>
      </c>
      <c r="H519" s="236">
        <v>295</v>
      </c>
      <c r="I519" s="237"/>
      <c r="J519" s="238">
        <f>ROUND(I519*H519,2)</f>
        <v>0</v>
      </c>
      <c r="K519" s="234" t="s">
        <v>148</v>
      </c>
      <c r="L519" s="239"/>
      <c r="M519" s="240" t="s">
        <v>1</v>
      </c>
      <c r="N519" s="241" t="s">
        <v>45</v>
      </c>
      <c r="O519" s="88"/>
      <c r="P519" s="242">
        <f>O519*H519</f>
        <v>0</v>
      </c>
      <c r="Q519" s="242">
        <v>0</v>
      </c>
      <c r="R519" s="242">
        <f>Q519*H519</f>
        <v>0</v>
      </c>
      <c r="S519" s="242">
        <v>0</v>
      </c>
      <c r="T519" s="243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44" t="s">
        <v>234</v>
      </c>
      <c r="AT519" s="244" t="s">
        <v>133</v>
      </c>
      <c r="AU519" s="244" t="s">
        <v>87</v>
      </c>
      <c r="AY519" s="14" t="s">
        <v>136</v>
      </c>
      <c r="BE519" s="245">
        <f>IF(N519="základní",J519,0)</f>
        <v>0</v>
      </c>
      <c r="BF519" s="245">
        <f>IF(N519="snížená",J519,0)</f>
        <v>0</v>
      </c>
      <c r="BG519" s="245">
        <f>IF(N519="zákl. přenesená",J519,0)</f>
        <v>0</v>
      </c>
      <c r="BH519" s="245">
        <f>IF(N519="sníž. přenesená",J519,0)</f>
        <v>0</v>
      </c>
      <c r="BI519" s="245">
        <f>IF(N519="nulová",J519,0)</f>
        <v>0</v>
      </c>
      <c r="BJ519" s="14" t="s">
        <v>87</v>
      </c>
      <c r="BK519" s="245">
        <f>ROUND(I519*H519,2)</f>
        <v>0</v>
      </c>
      <c r="BL519" s="14" t="s">
        <v>234</v>
      </c>
      <c r="BM519" s="244" t="s">
        <v>719</v>
      </c>
    </row>
    <row r="520" s="2" customFormat="1">
      <c r="A520" s="35"/>
      <c r="B520" s="36"/>
      <c r="C520" s="37"/>
      <c r="D520" s="246" t="s">
        <v>142</v>
      </c>
      <c r="E520" s="37"/>
      <c r="F520" s="247" t="s">
        <v>718</v>
      </c>
      <c r="G520" s="37"/>
      <c r="H520" s="37"/>
      <c r="I520" s="151"/>
      <c r="J520" s="37"/>
      <c r="K520" s="37"/>
      <c r="L520" s="41"/>
      <c r="M520" s="248"/>
      <c r="N520" s="249"/>
      <c r="O520" s="88"/>
      <c r="P520" s="88"/>
      <c r="Q520" s="88"/>
      <c r="R520" s="88"/>
      <c r="S520" s="88"/>
      <c r="T520" s="89"/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T520" s="14" t="s">
        <v>142</v>
      </c>
      <c r="AU520" s="14" t="s">
        <v>87</v>
      </c>
    </row>
    <row r="521" s="2" customFormat="1" ht="33" customHeight="1">
      <c r="A521" s="35"/>
      <c r="B521" s="36"/>
      <c r="C521" s="232" t="s">
        <v>720</v>
      </c>
      <c r="D521" s="232" t="s">
        <v>133</v>
      </c>
      <c r="E521" s="233" t="s">
        <v>721</v>
      </c>
      <c r="F521" s="234" t="s">
        <v>722</v>
      </c>
      <c r="G521" s="235" t="s">
        <v>187</v>
      </c>
      <c r="H521" s="236">
        <v>100</v>
      </c>
      <c r="I521" s="237"/>
      <c r="J521" s="238">
        <f>ROUND(I521*H521,2)</f>
        <v>0</v>
      </c>
      <c r="K521" s="234" t="s">
        <v>140</v>
      </c>
      <c r="L521" s="239"/>
      <c r="M521" s="240" t="s">
        <v>1</v>
      </c>
      <c r="N521" s="241" t="s">
        <v>45</v>
      </c>
      <c r="O521" s="88"/>
      <c r="P521" s="242">
        <f>O521*H521</f>
        <v>0</v>
      </c>
      <c r="Q521" s="242">
        <v>0</v>
      </c>
      <c r="R521" s="242">
        <f>Q521*H521</f>
        <v>0</v>
      </c>
      <c r="S521" s="242">
        <v>0</v>
      </c>
      <c r="T521" s="243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44" t="s">
        <v>89</v>
      </c>
      <c r="AT521" s="244" t="s">
        <v>133</v>
      </c>
      <c r="AU521" s="244" t="s">
        <v>87</v>
      </c>
      <c r="AY521" s="14" t="s">
        <v>136</v>
      </c>
      <c r="BE521" s="245">
        <f>IF(N521="základní",J521,0)</f>
        <v>0</v>
      </c>
      <c r="BF521" s="245">
        <f>IF(N521="snížená",J521,0)</f>
        <v>0</v>
      </c>
      <c r="BG521" s="245">
        <f>IF(N521="zákl. přenesená",J521,0)</f>
        <v>0</v>
      </c>
      <c r="BH521" s="245">
        <f>IF(N521="sníž. přenesená",J521,0)</f>
        <v>0</v>
      </c>
      <c r="BI521" s="245">
        <f>IF(N521="nulová",J521,0)</f>
        <v>0</v>
      </c>
      <c r="BJ521" s="14" t="s">
        <v>87</v>
      </c>
      <c r="BK521" s="245">
        <f>ROUND(I521*H521,2)</f>
        <v>0</v>
      </c>
      <c r="BL521" s="14" t="s">
        <v>87</v>
      </c>
      <c r="BM521" s="244" t="s">
        <v>723</v>
      </c>
    </row>
    <row r="522" s="2" customFormat="1">
      <c r="A522" s="35"/>
      <c r="B522" s="36"/>
      <c r="C522" s="37"/>
      <c r="D522" s="246" t="s">
        <v>142</v>
      </c>
      <c r="E522" s="37"/>
      <c r="F522" s="247" t="s">
        <v>722</v>
      </c>
      <c r="G522" s="37"/>
      <c r="H522" s="37"/>
      <c r="I522" s="151"/>
      <c r="J522" s="37"/>
      <c r="K522" s="37"/>
      <c r="L522" s="41"/>
      <c r="M522" s="248"/>
      <c r="N522" s="249"/>
      <c r="O522" s="88"/>
      <c r="P522" s="88"/>
      <c r="Q522" s="88"/>
      <c r="R522" s="88"/>
      <c r="S522" s="88"/>
      <c r="T522" s="89"/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T522" s="14" t="s">
        <v>142</v>
      </c>
      <c r="AU522" s="14" t="s">
        <v>87</v>
      </c>
    </row>
    <row r="523" s="2" customFormat="1">
      <c r="A523" s="35"/>
      <c r="B523" s="36"/>
      <c r="C523" s="37"/>
      <c r="D523" s="246" t="s">
        <v>143</v>
      </c>
      <c r="E523" s="37"/>
      <c r="F523" s="250" t="s">
        <v>724</v>
      </c>
      <c r="G523" s="37"/>
      <c r="H523" s="37"/>
      <c r="I523" s="151"/>
      <c r="J523" s="37"/>
      <c r="K523" s="37"/>
      <c r="L523" s="41"/>
      <c r="M523" s="248"/>
      <c r="N523" s="249"/>
      <c r="O523" s="88"/>
      <c r="P523" s="88"/>
      <c r="Q523" s="88"/>
      <c r="R523" s="88"/>
      <c r="S523" s="88"/>
      <c r="T523" s="89"/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T523" s="14" t="s">
        <v>143</v>
      </c>
      <c r="AU523" s="14" t="s">
        <v>87</v>
      </c>
    </row>
    <row r="524" s="2" customFormat="1" ht="21.75" customHeight="1">
      <c r="A524" s="35"/>
      <c r="B524" s="36"/>
      <c r="C524" s="251" t="s">
        <v>725</v>
      </c>
      <c r="D524" s="251" t="s">
        <v>145</v>
      </c>
      <c r="E524" s="252" t="s">
        <v>726</v>
      </c>
      <c r="F524" s="253" t="s">
        <v>727</v>
      </c>
      <c r="G524" s="254" t="s">
        <v>187</v>
      </c>
      <c r="H524" s="255">
        <v>395</v>
      </c>
      <c r="I524" s="256"/>
      <c r="J524" s="257">
        <f>ROUND(I524*H524,2)</f>
        <v>0</v>
      </c>
      <c r="K524" s="253" t="s">
        <v>148</v>
      </c>
      <c r="L524" s="41"/>
      <c r="M524" s="258" t="s">
        <v>1</v>
      </c>
      <c r="N524" s="259" t="s">
        <v>45</v>
      </c>
      <c r="O524" s="88"/>
      <c r="P524" s="242">
        <f>O524*H524</f>
        <v>0</v>
      </c>
      <c r="Q524" s="242">
        <v>0</v>
      </c>
      <c r="R524" s="242">
        <f>Q524*H524</f>
        <v>0</v>
      </c>
      <c r="S524" s="242">
        <v>0</v>
      </c>
      <c r="T524" s="243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44" t="s">
        <v>347</v>
      </c>
      <c r="AT524" s="244" t="s">
        <v>145</v>
      </c>
      <c r="AU524" s="244" t="s">
        <v>87</v>
      </c>
      <c r="AY524" s="14" t="s">
        <v>136</v>
      </c>
      <c r="BE524" s="245">
        <f>IF(N524="základní",J524,0)</f>
        <v>0</v>
      </c>
      <c r="BF524" s="245">
        <f>IF(N524="snížená",J524,0)</f>
        <v>0</v>
      </c>
      <c r="BG524" s="245">
        <f>IF(N524="zákl. přenesená",J524,0)</f>
        <v>0</v>
      </c>
      <c r="BH524" s="245">
        <f>IF(N524="sníž. přenesená",J524,0)</f>
        <v>0</v>
      </c>
      <c r="BI524" s="245">
        <f>IF(N524="nulová",J524,0)</f>
        <v>0</v>
      </c>
      <c r="BJ524" s="14" t="s">
        <v>87</v>
      </c>
      <c r="BK524" s="245">
        <f>ROUND(I524*H524,2)</f>
        <v>0</v>
      </c>
      <c r="BL524" s="14" t="s">
        <v>347</v>
      </c>
      <c r="BM524" s="244" t="s">
        <v>728</v>
      </c>
    </row>
    <row r="525" s="2" customFormat="1">
      <c r="A525" s="35"/>
      <c r="B525" s="36"/>
      <c r="C525" s="37"/>
      <c r="D525" s="246" t="s">
        <v>142</v>
      </c>
      <c r="E525" s="37"/>
      <c r="F525" s="247" t="s">
        <v>729</v>
      </c>
      <c r="G525" s="37"/>
      <c r="H525" s="37"/>
      <c r="I525" s="151"/>
      <c r="J525" s="37"/>
      <c r="K525" s="37"/>
      <c r="L525" s="41"/>
      <c r="M525" s="248"/>
      <c r="N525" s="249"/>
      <c r="O525" s="88"/>
      <c r="P525" s="88"/>
      <c r="Q525" s="88"/>
      <c r="R525" s="88"/>
      <c r="S525" s="88"/>
      <c r="T525" s="89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T525" s="14" t="s">
        <v>142</v>
      </c>
      <c r="AU525" s="14" t="s">
        <v>87</v>
      </c>
    </row>
    <row r="526" s="2" customFormat="1" ht="21.75" customHeight="1">
      <c r="A526" s="35"/>
      <c r="B526" s="36"/>
      <c r="C526" s="232" t="s">
        <v>730</v>
      </c>
      <c r="D526" s="232" t="s">
        <v>133</v>
      </c>
      <c r="E526" s="233" t="s">
        <v>731</v>
      </c>
      <c r="F526" s="234" t="s">
        <v>732</v>
      </c>
      <c r="G526" s="235" t="s">
        <v>187</v>
      </c>
      <c r="H526" s="236">
        <v>90</v>
      </c>
      <c r="I526" s="237"/>
      <c r="J526" s="238">
        <f>ROUND(I526*H526,2)</f>
        <v>0</v>
      </c>
      <c r="K526" s="234" t="s">
        <v>148</v>
      </c>
      <c r="L526" s="239"/>
      <c r="M526" s="240" t="s">
        <v>1</v>
      </c>
      <c r="N526" s="241" t="s">
        <v>45</v>
      </c>
      <c r="O526" s="88"/>
      <c r="P526" s="242">
        <f>O526*H526</f>
        <v>0</v>
      </c>
      <c r="Q526" s="242">
        <v>0</v>
      </c>
      <c r="R526" s="242">
        <f>Q526*H526</f>
        <v>0</v>
      </c>
      <c r="S526" s="242">
        <v>0</v>
      </c>
      <c r="T526" s="243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244" t="s">
        <v>234</v>
      </c>
      <c r="AT526" s="244" t="s">
        <v>133</v>
      </c>
      <c r="AU526" s="244" t="s">
        <v>87</v>
      </c>
      <c r="AY526" s="14" t="s">
        <v>136</v>
      </c>
      <c r="BE526" s="245">
        <f>IF(N526="základní",J526,0)</f>
        <v>0</v>
      </c>
      <c r="BF526" s="245">
        <f>IF(N526="snížená",J526,0)</f>
        <v>0</v>
      </c>
      <c r="BG526" s="245">
        <f>IF(N526="zákl. přenesená",J526,0)</f>
        <v>0</v>
      </c>
      <c r="BH526" s="245">
        <f>IF(N526="sníž. přenesená",J526,0)</f>
        <v>0</v>
      </c>
      <c r="BI526" s="245">
        <f>IF(N526="nulová",J526,0)</f>
        <v>0</v>
      </c>
      <c r="BJ526" s="14" t="s">
        <v>87</v>
      </c>
      <c r="BK526" s="245">
        <f>ROUND(I526*H526,2)</f>
        <v>0</v>
      </c>
      <c r="BL526" s="14" t="s">
        <v>234</v>
      </c>
      <c r="BM526" s="244" t="s">
        <v>733</v>
      </c>
    </row>
    <row r="527" s="2" customFormat="1">
      <c r="A527" s="35"/>
      <c r="B527" s="36"/>
      <c r="C527" s="37"/>
      <c r="D527" s="246" t="s">
        <v>142</v>
      </c>
      <c r="E527" s="37"/>
      <c r="F527" s="247" t="s">
        <v>732</v>
      </c>
      <c r="G527" s="37"/>
      <c r="H527" s="37"/>
      <c r="I527" s="151"/>
      <c r="J527" s="37"/>
      <c r="K527" s="37"/>
      <c r="L527" s="41"/>
      <c r="M527" s="248"/>
      <c r="N527" s="249"/>
      <c r="O527" s="88"/>
      <c r="P527" s="88"/>
      <c r="Q527" s="88"/>
      <c r="R527" s="88"/>
      <c r="S527" s="88"/>
      <c r="T527" s="89"/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T527" s="14" t="s">
        <v>142</v>
      </c>
      <c r="AU527" s="14" t="s">
        <v>87</v>
      </c>
    </row>
    <row r="528" s="2" customFormat="1">
      <c r="A528" s="35"/>
      <c r="B528" s="36"/>
      <c r="C528" s="37"/>
      <c r="D528" s="246" t="s">
        <v>143</v>
      </c>
      <c r="E528" s="37"/>
      <c r="F528" s="250" t="s">
        <v>734</v>
      </c>
      <c r="G528" s="37"/>
      <c r="H528" s="37"/>
      <c r="I528" s="151"/>
      <c r="J528" s="37"/>
      <c r="K528" s="37"/>
      <c r="L528" s="41"/>
      <c r="M528" s="248"/>
      <c r="N528" s="249"/>
      <c r="O528" s="88"/>
      <c r="P528" s="88"/>
      <c r="Q528" s="88"/>
      <c r="R528" s="88"/>
      <c r="S528" s="88"/>
      <c r="T528" s="89"/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T528" s="14" t="s">
        <v>143</v>
      </c>
      <c r="AU528" s="14" t="s">
        <v>87</v>
      </c>
    </row>
    <row r="529" s="2" customFormat="1" ht="21.75" customHeight="1">
      <c r="A529" s="35"/>
      <c r="B529" s="36"/>
      <c r="C529" s="232" t="s">
        <v>735</v>
      </c>
      <c r="D529" s="232" t="s">
        <v>133</v>
      </c>
      <c r="E529" s="233" t="s">
        <v>736</v>
      </c>
      <c r="F529" s="234" t="s">
        <v>737</v>
      </c>
      <c r="G529" s="235" t="s">
        <v>187</v>
      </c>
      <c r="H529" s="236">
        <v>150</v>
      </c>
      <c r="I529" s="237"/>
      <c r="J529" s="238">
        <f>ROUND(I529*H529,2)</f>
        <v>0</v>
      </c>
      <c r="K529" s="234" t="s">
        <v>148</v>
      </c>
      <c r="L529" s="239"/>
      <c r="M529" s="240" t="s">
        <v>1</v>
      </c>
      <c r="N529" s="241" t="s">
        <v>45</v>
      </c>
      <c r="O529" s="88"/>
      <c r="P529" s="242">
        <f>O529*H529</f>
        <v>0</v>
      </c>
      <c r="Q529" s="242">
        <v>0</v>
      </c>
      <c r="R529" s="242">
        <f>Q529*H529</f>
        <v>0</v>
      </c>
      <c r="S529" s="242">
        <v>0</v>
      </c>
      <c r="T529" s="243">
        <f>S529*H529</f>
        <v>0</v>
      </c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R529" s="244" t="s">
        <v>234</v>
      </c>
      <c r="AT529" s="244" t="s">
        <v>133</v>
      </c>
      <c r="AU529" s="244" t="s">
        <v>87</v>
      </c>
      <c r="AY529" s="14" t="s">
        <v>136</v>
      </c>
      <c r="BE529" s="245">
        <f>IF(N529="základní",J529,0)</f>
        <v>0</v>
      </c>
      <c r="BF529" s="245">
        <f>IF(N529="snížená",J529,0)</f>
        <v>0</v>
      </c>
      <c r="BG529" s="245">
        <f>IF(N529="zákl. přenesená",J529,0)</f>
        <v>0</v>
      </c>
      <c r="BH529" s="245">
        <f>IF(N529="sníž. přenesená",J529,0)</f>
        <v>0</v>
      </c>
      <c r="BI529" s="245">
        <f>IF(N529="nulová",J529,0)</f>
        <v>0</v>
      </c>
      <c r="BJ529" s="14" t="s">
        <v>87</v>
      </c>
      <c r="BK529" s="245">
        <f>ROUND(I529*H529,2)</f>
        <v>0</v>
      </c>
      <c r="BL529" s="14" t="s">
        <v>234</v>
      </c>
      <c r="BM529" s="244" t="s">
        <v>738</v>
      </c>
    </row>
    <row r="530" s="2" customFormat="1">
      <c r="A530" s="35"/>
      <c r="B530" s="36"/>
      <c r="C530" s="37"/>
      <c r="D530" s="246" t="s">
        <v>142</v>
      </c>
      <c r="E530" s="37"/>
      <c r="F530" s="247" t="s">
        <v>737</v>
      </c>
      <c r="G530" s="37"/>
      <c r="H530" s="37"/>
      <c r="I530" s="151"/>
      <c r="J530" s="37"/>
      <c r="K530" s="37"/>
      <c r="L530" s="41"/>
      <c r="M530" s="248"/>
      <c r="N530" s="249"/>
      <c r="O530" s="88"/>
      <c r="P530" s="88"/>
      <c r="Q530" s="88"/>
      <c r="R530" s="88"/>
      <c r="S530" s="88"/>
      <c r="T530" s="89"/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T530" s="14" t="s">
        <v>142</v>
      </c>
      <c r="AU530" s="14" t="s">
        <v>87</v>
      </c>
    </row>
    <row r="531" s="2" customFormat="1" ht="21.75" customHeight="1">
      <c r="A531" s="35"/>
      <c r="B531" s="36"/>
      <c r="C531" s="251" t="s">
        <v>739</v>
      </c>
      <c r="D531" s="251" t="s">
        <v>145</v>
      </c>
      <c r="E531" s="252" t="s">
        <v>740</v>
      </c>
      <c r="F531" s="253" t="s">
        <v>741</v>
      </c>
      <c r="G531" s="254" t="s">
        <v>187</v>
      </c>
      <c r="H531" s="255">
        <v>240</v>
      </c>
      <c r="I531" s="256"/>
      <c r="J531" s="257">
        <f>ROUND(I531*H531,2)</f>
        <v>0</v>
      </c>
      <c r="K531" s="253" t="s">
        <v>148</v>
      </c>
      <c r="L531" s="41"/>
      <c r="M531" s="258" t="s">
        <v>1</v>
      </c>
      <c r="N531" s="259" t="s">
        <v>45</v>
      </c>
      <c r="O531" s="88"/>
      <c r="P531" s="242">
        <f>O531*H531</f>
        <v>0</v>
      </c>
      <c r="Q531" s="242">
        <v>0</v>
      </c>
      <c r="R531" s="242">
        <f>Q531*H531</f>
        <v>0</v>
      </c>
      <c r="S531" s="242">
        <v>0</v>
      </c>
      <c r="T531" s="243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244" t="s">
        <v>347</v>
      </c>
      <c r="AT531" s="244" t="s">
        <v>145</v>
      </c>
      <c r="AU531" s="244" t="s">
        <v>87</v>
      </c>
      <c r="AY531" s="14" t="s">
        <v>136</v>
      </c>
      <c r="BE531" s="245">
        <f>IF(N531="základní",J531,0)</f>
        <v>0</v>
      </c>
      <c r="BF531" s="245">
        <f>IF(N531="snížená",J531,0)</f>
        <v>0</v>
      </c>
      <c r="BG531" s="245">
        <f>IF(N531="zákl. přenesená",J531,0)</f>
        <v>0</v>
      </c>
      <c r="BH531" s="245">
        <f>IF(N531="sníž. přenesená",J531,0)</f>
        <v>0</v>
      </c>
      <c r="BI531" s="245">
        <f>IF(N531="nulová",J531,0)</f>
        <v>0</v>
      </c>
      <c r="BJ531" s="14" t="s">
        <v>87</v>
      </c>
      <c r="BK531" s="245">
        <f>ROUND(I531*H531,2)</f>
        <v>0</v>
      </c>
      <c r="BL531" s="14" t="s">
        <v>347</v>
      </c>
      <c r="BM531" s="244" t="s">
        <v>742</v>
      </c>
    </row>
    <row r="532" s="2" customFormat="1">
      <c r="A532" s="35"/>
      <c r="B532" s="36"/>
      <c r="C532" s="37"/>
      <c r="D532" s="246" t="s">
        <v>142</v>
      </c>
      <c r="E532" s="37"/>
      <c r="F532" s="247" t="s">
        <v>743</v>
      </c>
      <c r="G532" s="37"/>
      <c r="H532" s="37"/>
      <c r="I532" s="151"/>
      <c r="J532" s="37"/>
      <c r="K532" s="37"/>
      <c r="L532" s="41"/>
      <c r="M532" s="248"/>
      <c r="N532" s="249"/>
      <c r="O532" s="88"/>
      <c r="P532" s="88"/>
      <c r="Q532" s="88"/>
      <c r="R532" s="88"/>
      <c r="S532" s="88"/>
      <c r="T532" s="89"/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T532" s="14" t="s">
        <v>142</v>
      </c>
      <c r="AU532" s="14" t="s">
        <v>87</v>
      </c>
    </row>
    <row r="533" s="2" customFormat="1" ht="21.75" customHeight="1">
      <c r="A533" s="35"/>
      <c r="B533" s="36"/>
      <c r="C533" s="232" t="s">
        <v>744</v>
      </c>
      <c r="D533" s="232" t="s">
        <v>133</v>
      </c>
      <c r="E533" s="233" t="s">
        <v>745</v>
      </c>
      <c r="F533" s="234" t="s">
        <v>746</v>
      </c>
      <c r="G533" s="235" t="s">
        <v>187</v>
      </c>
      <c r="H533" s="236">
        <v>70</v>
      </c>
      <c r="I533" s="237"/>
      <c r="J533" s="238">
        <f>ROUND(I533*H533,2)</f>
        <v>0</v>
      </c>
      <c r="K533" s="234" t="s">
        <v>148</v>
      </c>
      <c r="L533" s="239"/>
      <c r="M533" s="240" t="s">
        <v>1</v>
      </c>
      <c r="N533" s="241" t="s">
        <v>45</v>
      </c>
      <c r="O533" s="88"/>
      <c r="P533" s="242">
        <f>O533*H533</f>
        <v>0</v>
      </c>
      <c r="Q533" s="242">
        <v>0</v>
      </c>
      <c r="R533" s="242">
        <f>Q533*H533</f>
        <v>0</v>
      </c>
      <c r="S533" s="242">
        <v>0</v>
      </c>
      <c r="T533" s="243">
        <f>S533*H533</f>
        <v>0</v>
      </c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R533" s="244" t="s">
        <v>234</v>
      </c>
      <c r="AT533" s="244" t="s">
        <v>133</v>
      </c>
      <c r="AU533" s="244" t="s">
        <v>87</v>
      </c>
      <c r="AY533" s="14" t="s">
        <v>136</v>
      </c>
      <c r="BE533" s="245">
        <f>IF(N533="základní",J533,0)</f>
        <v>0</v>
      </c>
      <c r="BF533" s="245">
        <f>IF(N533="snížená",J533,0)</f>
        <v>0</v>
      </c>
      <c r="BG533" s="245">
        <f>IF(N533="zákl. přenesená",J533,0)</f>
        <v>0</v>
      </c>
      <c r="BH533" s="245">
        <f>IF(N533="sníž. přenesená",J533,0)</f>
        <v>0</v>
      </c>
      <c r="BI533" s="245">
        <f>IF(N533="nulová",J533,0)</f>
        <v>0</v>
      </c>
      <c r="BJ533" s="14" t="s">
        <v>87</v>
      </c>
      <c r="BK533" s="245">
        <f>ROUND(I533*H533,2)</f>
        <v>0</v>
      </c>
      <c r="BL533" s="14" t="s">
        <v>234</v>
      </c>
      <c r="BM533" s="244" t="s">
        <v>747</v>
      </c>
    </row>
    <row r="534" s="2" customFormat="1">
      <c r="A534" s="35"/>
      <c r="B534" s="36"/>
      <c r="C534" s="37"/>
      <c r="D534" s="246" t="s">
        <v>142</v>
      </c>
      <c r="E534" s="37"/>
      <c r="F534" s="247" t="s">
        <v>746</v>
      </c>
      <c r="G534" s="37"/>
      <c r="H534" s="37"/>
      <c r="I534" s="151"/>
      <c r="J534" s="37"/>
      <c r="K534" s="37"/>
      <c r="L534" s="41"/>
      <c r="M534" s="248"/>
      <c r="N534" s="249"/>
      <c r="O534" s="88"/>
      <c r="P534" s="88"/>
      <c r="Q534" s="88"/>
      <c r="R534" s="88"/>
      <c r="S534" s="88"/>
      <c r="T534" s="89"/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T534" s="14" t="s">
        <v>142</v>
      </c>
      <c r="AU534" s="14" t="s">
        <v>87</v>
      </c>
    </row>
    <row r="535" s="2" customFormat="1" ht="33" customHeight="1">
      <c r="A535" s="35"/>
      <c r="B535" s="36"/>
      <c r="C535" s="232" t="s">
        <v>748</v>
      </c>
      <c r="D535" s="232" t="s">
        <v>133</v>
      </c>
      <c r="E535" s="233" t="s">
        <v>749</v>
      </c>
      <c r="F535" s="234" t="s">
        <v>750</v>
      </c>
      <c r="G535" s="235" t="s">
        <v>187</v>
      </c>
      <c r="H535" s="236">
        <v>30</v>
      </c>
      <c r="I535" s="237"/>
      <c r="J535" s="238">
        <f>ROUND(I535*H535,2)</f>
        <v>0</v>
      </c>
      <c r="K535" s="234" t="s">
        <v>140</v>
      </c>
      <c r="L535" s="239"/>
      <c r="M535" s="240" t="s">
        <v>1</v>
      </c>
      <c r="N535" s="241" t="s">
        <v>45</v>
      </c>
      <c r="O535" s="88"/>
      <c r="P535" s="242">
        <f>O535*H535</f>
        <v>0</v>
      </c>
      <c r="Q535" s="242">
        <v>0</v>
      </c>
      <c r="R535" s="242">
        <f>Q535*H535</f>
        <v>0</v>
      </c>
      <c r="S535" s="242">
        <v>0</v>
      </c>
      <c r="T535" s="243">
        <f>S535*H535</f>
        <v>0</v>
      </c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R535" s="244" t="s">
        <v>89</v>
      </c>
      <c r="AT535" s="244" t="s">
        <v>133</v>
      </c>
      <c r="AU535" s="244" t="s">
        <v>87</v>
      </c>
      <c r="AY535" s="14" t="s">
        <v>136</v>
      </c>
      <c r="BE535" s="245">
        <f>IF(N535="základní",J535,0)</f>
        <v>0</v>
      </c>
      <c r="BF535" s="245">
        <f>IF(N535="snížená",J535,0)</f>
        <v>0</v>
      </c>
      <c r="BG535" s="245">
        <f>IF(N535="zákl. přenesená",J535,0)</f>
        <v>0</v>
      </c>
      <c r="BH535" s="245">
        <f>IF(N535="sníž. přenesená",J535,0)</f>
        <v>0</v>
      </c>
      <c r="BI535" s="245">
        <f>IF(N535="nulová",J535,0)</f>
        <v>0</v>
      </c>
      <c r="BJ535" s="14" t="s">
        <v>87</v>
      </c>
      <c r="BK535" s="245">
        <f>ROUND(I535*H535,2)</f>
        <v>0</v>
      </c>
      <c r="BL535" s="14" t="s">
        <v>87</v>
      </c>
      <c r="BM535" s="244" t="s">
        <v>751</v>
      </c>
    </row>
    <row r="536" s="2" customFormat="1">
      <c r="A536" s="35"/>
      <c r="B536" s="36"/>
      <c r="C536" s="37"/>
      <c r="D536" s="246" t="s">
        <v>142</v>
      </c>
      <c r="E536" s="37"/>
      <c r="F536" s="247" t="s">
        <v>750</v>
      </c>
      <c r="G536" s="37"/>
      <c r="H536" s="37"/>
      <c r="I536" s="151"/>
      <c r="J536" s="37"/>
      <c r="K536" s="37"/>
      <c r="L536" s="41"/>
      <c r="M536" s="248"/>
      <c r="N536" s="249"/>
      <c r="O536" s="88"/>
      <c r="P536" s="88"/>
      <c r="Q536" s="88"/>
      <c r="R536" s="88"/>
      <c r="S536" s="88"/>
      <c r="T536" s="89"/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T536" s="14" t="s">
        <v>142</v>
      </c>
      <c r="AU536" s="14" t="s">
        <v>87</v>
      </c>
    </row>
    <row r="537" s="2" customFormat="1">
      <c r="A537" s="35"/>
      <c r="B537" s="36"/>
      <c r="C537" s="37"/>
      <c r="D537" s="246" t="s">
        <v>143</v>
      </c>
      <c r="E537" s="37"/>
      <c r="F537" s="250" t="s">
        <v>752</v>
      </c>
      <c r="G537" s="37"/>
      <c r="H537" s="37"/>
      <c r="I537" s="151"/>
      <c r="J537" s="37"/>
      <c r="K537" s="37"/>
      <c r="L537" s="41"/>
      <c r="M537" s="248"/>
      <c r="N537" s="249"/>
      <c r="O537" s="88"/>
      <c r="P537" s="88"/>
      <c r="Q537" s="88"/>
      <c r="R537" s="88"/>
      <c r="S537" s="88"/>
      <c r="T537" s="89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T537" s="14" t="s">
        <v>143</v>
      </c>
      <c r="AU537" s="14" t="s">
        <v>87</v>
      </c>
    </row>
    <row r="538" s="2" customFormat="1" ht="21.75" customHeight="1">
      <c r="A538" s="35"/>
      <c r="B538" s="36"/>
      <c r="C538" s="232" t="s">
        <v>753</v>
      </c>
      <c r="D538" s="232" t="s">
        <v>133</v>
      </c>
      <c r="E538" s="233" t="s">
        <v>754</v>
      </c>
      <c r="F538" s="234" t="s">
        <v>755</v>
      </c>
      <c r="G538" s="235" t="s">
        <v>187</v>
      </c>
      <c r="H538" s="236">
        <v>30</v>
      </c>
      <c r="I538" s="237"/>
      <c r="J538" s="238">
        <f>ROUND(I538*H538,2)</f>
        <v>0</v>
      </c>
      <c r="K538" s="234" t="s">
        <v>148</v>
      </c>
      <c r="L538" s="239"/>
      <c r="M538" s="240" t="s">
        <v>1</v>
      </c>
      <c r="N538" s="241" t="s">
        <v>45</v>
      </c>
      <c r="O538" s="88"/>
      <c r="P538" s="242">
        <f>O538*H538</f>
        <v>0</v>
      </c>
      <c r="Q538" s="242">
        <v>0</v>
      </c>
      <c r="R538" s="242">
        <f>Q538*H538</f>
        <v>0</v>
      </c>
      <c r="S538" s="242">
        <v>0</v>
      </c>
      <c r="T538" s="243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244" t="s">
        <v>234</v>
      </c>
      <c r="AT538" s="244" t="s">
        <v>133</v>
      </c>
      <c r="AU538" s="244" t="s">
        <v>87</v>
      </c>
      <c r="AY538" s="14" t="s">
        <v>136</v>
      </c>
      <c r="BE538" s="245">
        <f>IF(N538="základní",J538,0)</f>
        <v>0</v>
      </c>
      <c r="BF538" s="245">
        <f>IF(N538="snížená",J538,0)</f>
        <v>0</v>
      </c>
      <c r="BG538" s="245">
        <f>IF(N538="zákl. přenesená",J538,0)</f>
        <v>0</v>
      </c>
      <c r="BH538" s="245">
        <f>IF(N538="sníž. přenesená",J538,0)</f>
        <v>0</v>
      </c>
      <c r="BI538" s="245">
        <f>IF(N538="nulová",J538,0)</f>
        <v>0</v>
      </c>
      <c r="BJ538" s="14" t="s">
        <v>87</v>
      </c>
      <c r="BK538" s="245">
        <f>ROUND(I538*H538,2)</f>
        <v>0</v>
      </c>
      <c r="BL538" s="14" t="s">
        <v>234</v>
      </c>
      <c r="BM538" s="244" t="s">
        <v>756</v>
      </c>
    </row>
    <row r="539" s="2" customFormat="1">
      <c r="A539" s="35"/>
      <c r="B539" s="36"/>
      <c r="C539" s="37"/>
      <c r="D539" s="246" t="s">
        <v>142</v>
      </c>
      <c r="E539" s="37"/>
      <c r="F539" s="247" t="s">
        <v>755</v>
      </c>
      <c r="G539" s="37"/>
      <c r="H539" s="37"/>
      <c r="I539" s="151"/>
      <c r="J539" s="37"/>
      <c r="K539" s="37"/>
      <c r="L539" s="41"/>
      <c r="M539" s="248"/>
      <c r="N539" s="249"/>
      <c r="O539" s="88"/>
      <c r="P539" s="88"/>
      <c r="Q539" s="88"/>
      <c r="R539" s="88"/>
      <c r="S539" s="88"/>
      <c r="T539" s="89"/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T539" s="14" t="s">
        <v>142</v>
      </c>
      <c r="AU539" s="14" t="s">
        <v>87</v>
      </c>
    </row>
    <row r="540" s="2" customFormat="1" ht="21.75" customHeight="1">
      <c r="A540" s="35"/>
      <c r="B540" s="36"/>
      <c r="C540" s="251" t="s">
        <v>757</v>
      </c>
      <c r="D540" s="251" t="s">
        <v>145</v>
      </c>
      <c r="E540" s="252" t="s">
        <v>758</v>
      </c>
      <c r="F540" s="253" t="s">
        <v>759</v>
      </c>
      <c r="G540" s="254" t="s">
        <v>187</v>
      </c>
      <c r="H540" s="255">
        <v>130</v>
      </c>
      <c r="I540" s="256"/>
      <c r="J540" s="257">
        <f>ROUND(I540*H540,2)</f>
        <v>0</v>
      </c>
      <c r="K540" s="253" t="s">
        <v>148</v>
      </c>
      <c r="L540" s="41"/>
      <c r="M540" s="258" t="s">
        <v>1</v>
      </c>
      <c r="N540" s="259" t="s">
        <v>45</v>
      </c>
      <c r="O540" s="88"/>
      <c r="P540" s="242">
        <f>O540*H540</f>
        <v>0</v>
      </c>
      <c r="Q540" s="242">
        <v>0</v>
      </c>
      <c r="R540" s="242">
        <f>Q540*H540</f>
        <v>0</v>
      </c>
      <c r="S540" s="242">
        <v>0</v>
      </c>
      <c r="T540" s="243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44" t="s">
        <v>347</v>
      </c>
      <c r="AT540" s="244" t="s">
        <v>145</v>
      </c>
      <c r="AU540" s="244" t="s">
        <v>87</v>
      </c>
      <c r="AY540" s="14" t="s">
        <v>136</v>
      </c>
      <c r="BE540" s="245">
        <f>IF(N540="základní",J540,0)</f>
        <v>0</v>
      </c>
      <c r="BF540" s="245">
        <f>IF(N540="snížená",J540,0)</f>
        <v>0</v>
      </c>
      <c r="BG540" s="245">
        <f>IF(N540="zákl. přenesená",J540,0)</f>
        <v>0</v>
      </c>
      <c r="BH540" s="245">
        <f>IF(N540="sníž. přenesená",J540,0)</f>
        <v>0</v>
      </c>
      <c r="BI540" s="245">
        <f>IF(N540="nulová",J540,0)</f>
        <v>0</v>
      </c>
      <c r="BJ540" s="14" t="s">
        <v>87</v>
      </c>
      <c r="BK540" s="245">
        <f>ROUND(I540*H540,2)</f>
        <v>0</v>
      </c>
      <c r="BL540" s="14" t="s">
        <v>347</v>
      </c>
      <c r="BM540" s="244" t="s">
        <v>760</v>
      </c>
    </row>
    <row r="541" s="2" customFormat="1">
      <c r="A541" s="35"/>
      <c r="B541" s="36"/>
      <c r="C541" s="37"/>
      <c r="D541" s="246" t="s">
        <v>142</v>
      </c>
      <c r="E541" s="37"/>
      <c r="F541" s="247" t="s">
        <v>761</v>
      </c>
      <c r="G541" s="37"/>
      <c r="H541" s="37"/>
      <c r="I541" s="151"/>
      <c r="J541" s="37"/>
      <c r="K541" s="37"/>
      <c r="L541" s="41"/>
      <c r="M541" s="248"/>
      <c r="N541" s="249"/>
      <c r="O541" s="88"/>
      <c r="P541" s="88"/>
      <c r="Q541" s="88"/>
      <c r="R541" s="88"/>
      <c r="S541" s="88"/>
      <c r="T541" s="89"/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T541" s="14" t="s">
        <v>142</v>
      </c>
      <c r="AU541" s="14" t="s">
        <v>87</v>
      </c>
    </row>
    <row r="542" s="2" customFormat="1" ht="33" customHeight="1">
      <c r="A542" s="35"/>
      <c r="B542" s="36"/>
      <c r="C542" s="232" t="s">
        <v>762</v>
      </c>
      <c r="D542" s="232" t="s">
        <v>133</v>
      </c>
      <c r="E542" s="233" t="s">
        <v>763</v>
      </c>
      <c r="F542" s="234" t="s">
        <v>764</v>
      </c>
      <c r="G542" s="235" t="s">
        <v>187</v>
      </c>
      <c r="H542" s="236">
        <v>110</v>
      </c>
      <c r="I542" s="237"/>
      <c r="J542" s="238">
        <f>ROUND(I542*H542,2)</f>
        <v>0</v>
      </c>
      <c r="K542" s="234" t="s">
        <v>140</v>
      </c>
      <c r="L542" s="239"/>
      <c r="M542" s="240" t="s">
        <v>1</v>
      </c>
      <c r="N542" s="241" t="s">
        <v>45</v>
      </c>
      <c r="O542" s="88"/>
      <c r="P542" s="242">
        <f>O542*H542</f>
        <v>0</v>
      </c>
      <c r="Q542" s="242">
        <v>0</v>
      </c>
      <c r="R542" s="242">
        <f>Q542*H542</f>
        <v>0</v>
      </c>
      <c r="S542" s="242">
        <v>0</v>
      </c>
      <c r="T542" s="243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44" t="s">
        <v>234</v>
      </c>
      <c r="AT542" s="244" t="s">
        <v>133</v>
      </c>
      <c r="AU542" s="244" t="s">
        <v>87</v>
      </c>
      <c r="AY542" s="14" t="s">
        <v>136</v>
      </c>
      <c r="BE542" s="245">
        <f>IF(N542="základní",J542,0)</f>
        <v>0</v>
      </c>
      <c r="BF542" s="245">
        <f>IF(N542="snížená",J542,0)</f>
        <v>0</v>
      </c>
      <c r="BG542" s="245">
        <f>IF(N542="zákl. přenesená",J542,0)</f>
        <v>0</v>
      </c>
      <c r="BH542" s="245">
        <f>IF(N542="sníž. přenesená",J542,0)</f>
        <v>0</v>
      </c>
      <c r="BI542" s="245">
        <f>IF(N542="nulová",J542,0)</f>
        <v>0</v>
      </c>
      <c r="BJ542" s="14" t="s">
        <v>87</v>
      </c>
      <c r="BK542" s="245">
        <f>ROUND(I542*H542,2)</f>
        <v>0</v>
      </c>
      <c r="BL542" s="14" t="s">
        <v>234</v>
      </c>
      <c r="BM542" s="244" t="s">
        <v>765</v>
      </c>
    </row>
    <row r="543" s="2" customFormat="1">
      <c r="A543" s="35"/>
      <c r="B543" s="36"/>
      <c r="C543" s="37"/>
      <c r="D543" s="246" t="s">
        <v>142</v>
      </c>
      <c r="E543" s="37"/>
      <c r="F543" s="247" t="s">
        <v>764</v>
      </c>
      <c r="G543" s="37"/>
      <c r="H543" s="37"/>
      <c r="I543" s="151"/>
      <c r="J543" s="37"/>
      <c r="K543" s="37"/>
      <c r="L543" s="41"/>
      <c r="M543" s="248"/>
      <c r="N543" s="249"/>
      <c r="O543" s="88"/>
      <c r="P543" s="88"/>
      <c r="Q543" s="88"/>
      <c r="R543" s="88"/>
      <c r="S543" s="88"/>
      <c r="T543" s="89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T543" s="14" t="s">
        <v>142</v>
      </c>
      <c r="AU543" s="14" t="s">
        <v>87</v>
      </c>
    </row>
    <row r="544" s="2" customFormat="1" ht="33" customHeight="1">
      <c r="A544" s="35"/>
      <c r="B544" s="36"/>
      <c r="C544" s="232" t="s">
        <v>766</v>
      </c>
      <c r="D544" s="232" t="s">
        <v>133</v>
      </c>
      <c r="E544" s="233" t="s">
        <v>767</v>
      </c>
      <c r="F544" s="234" t="s">
        <v>768</v>
      </c>
      <c r="G544" s="235" t="s">
        <v>187</v>
      </c>
      <c r="H544" s="236">
        <v>30</v>
      </c>
      <c r="I544" s="237"/>
      <c r="J544" s="238">
        <f>ROUND(I544*H544,2)</f>
        <v>0</v>
      </c>
      <c r="K544" s="234" t="s">
        <v>140</v>
      </c>
      <c r="L544" s="239"/>
      <c r="M544" s="240" t="s">
        <v>1</v>
      </c>
      <c r="N544" s="241" t="s">
        <v>45</v>
      </c>
      <c r="O544" s="88"/>
      <c r="P544" s="242">
        <f>O544*H544</f>
        <v>0</v>
      </c>
      <c r="Q544" s="242">
        <v>0</v>
      </c>
      <c r="R544" s="242">
        <f>Q544*H544</f>
        <v>0</v>
      </c>
      <c r="S544" s="242">
        <v>0</v>
      </c>
      <c r="T544" s="243">
        <f>S544*H544</f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244" t="s">
        <v>89</v>
      </c>
      <c r="AT544" s="244" t="s">
        <v>133</v>
      </c>
      <c r="AU544" s="244" t="s">
        <v>87</v>
      </c>
      <c r="AY544" s="14" t="s">
        <v>136</v>
      </c>
      <c r="BE544" s="245">
        <f>IF(N544="základní",J544,0)</f>
        <v>0</v>
      </c>
      <c r="BF544" s="245">
        <f>IF(N544="snížená",J544,0)</f>
        <v>0</v>
      </c>
      <c r="BG544" s="245">
        <f>IF(N544="zákl. přenesená",J544,0)</f>
        <v>0</v>
      </c>
      <c r="BH544" s="245">
        <f>IF(N544="sníž. přenesená",J544,0)</f>
        <v>0</v>
      </c>
      <c r="BI544" s="245">
        <f>IF(N544="nulová",J544,0)</f>
        <v>0</v>
      </c>
      <c r="BJ544" s="14" t="s">
        <v>87</v>
      </c>
      <c r="BK544" s="245">
        <f>ROUND(I544*H544,2)</f>
        <v>0</v>
      </c>
      <c r="BL544" s="14" t="s">
        <v>87</v>
      </c>
      <c r="BM544" s="244" t="s">
        <v>769</v>
      </c>
    </row>
    <row r="545" s="2" customFormat="1">
      <c r="A545" s="35"/>
      <c r="B545" s="36"/>
      <c r="C545" s="37"/>
      <c r="D545" s="246" t="s">
        <v>142</v>
      </c>
      <c r="E545" s="37"/>
      <c r="F545" s="247" t="s">
        <v>768</v>
      </c>
      <c r="G545" s="37"/>
      <c r="H545" s="37"/>
      <c r="I545" s="151"/>
      <c r="J545" s="37"/>
      <c r="K545" s="37"/>
      <c r="L545" s="41"/>
      <c r="M545" s="248"/>
      <c r="N545" s="249"/>
      <c r="O545" s="88"/>
      <c r="P545" s="88"/>
      <c r="Q545" s="88"/>
      <c r="R545" s="88"/>
      <c r="S545" s="88"/>
      <c r="T545" s="89"/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T545" s="14" t="s">
        <v>142</v>
      </c>
      <c r="AU545" s="14" t="s">
        <v>87</v>
      </c>
    </row>
    <row r="546" s="2" customFormat="1" ht="21.75" customHeight="1">
      <c r="A546" s="35"/>
      <c r="B546" s="36"/>
      <c r="C546" s="251" t="s">
        <v>770</v>
      </c>
      <c r="D546" s="251" t="s">
        <v>145</v>
      </c>
      <c r="E546" s="252" t="s">
        <v>771</v>
      </c>
      <c r="F546" s="253" t="s">
        <v>772</v>
      </c>
      <c r="G546" s="254" t="s">
        <v>187</v>
      </c>
      <c r="H546" s="255">
        <v>140</v>
      </c>
      <c r="I546" s="256"/>
      <c r="J546" s="257">
        <f>ROUND(I546*H546,2)</f>
        <v>0</v>
      </c>
      <c r="K546" s="253" t="s">
        <v>148</v>
      </c>
      <c r="L546" s="41"/>
      <c r="M546" s="258" t="s">
        <v>1</v>
      </c>
      <c r="N546" s="259" t="s">
        <v>45</v>
      </c>
      <c r="O546" s="88"/>
      <c r="P546" s="242">
        <f>O546*H546</f>
        <v>0</v>
      </c>
      <c r="Q546" s="242">
        <v>0</v>
      </c>
      <c r="R546" s="242">
        <f>Q546*H546</f>
        <v>0</v>
      </c>
      <c r="S546" s="242">
        <v>0</v>
      </c>
      <c r="T546" s="243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44" t="s">
        <v>347</v>
      </c>
      <c r="AT546" s="244" t="s">
        <v>145</v>
      </c>
      <c r="AU546" s="244" t="s">
        <v>87</v>
      </c>
      <c r="AY546" s="14" t="s">
        <v>136</v>
      </c>
      <c r="BE546" s="245">
        <f>IF(N546="základní",J546,0)</f>
        <v>0</v>
      </c>
      <c r="BF546" s="245">
        <f>IF(N546="snížená",J546,0)</f>
        <v>0</v>
      </c>
      <c r="BG546" s="245">
        <f>IF(N546="zákl. přenesená",J546,0)</f>
        <v>0</v>
      </c>
      <c r="BH546" s="245">
        <f>IF(N546="sníž. přenesená",J546,0)</f>
        <v>0</v>
      </c>
      <c r="BI546" s="245">
        <f>IF(N546="nulová",J546,0)</f>
        <v>0</v>
      </c>
      <c r="BJ546" s="14" t="s">
        <v>87</v>
      </c>
      <c r="BK546" s="245">
        <f>ROUND(I546*H546,2)</f>
        <v>0</v>
      </c>
      <c r="BL546" s="14" t="s">
        <v>347</v>
      </c>
      <c r="BM546" s="244" t="s">
        <v>773</v>
      </c>
    </row>
    <row r="547" s="2" customFormat="1">
      <c r="A547" s="35"/>
      <c r="B547" s="36"/>
      <c r="C547" s="37"/>
      <c r="D547" s="246" t="s">
        <v>142</v>
      </c>
      <c r="E547" s="37"/>
      <c r="F547" s="247" t="s">
        <v>774</v>
      </c>
      <c r="G547" s="37"/>
      <c r="H547" s="37"/>
      <c r="I547" s="151"/>
      <c r="J547" s="37"/>
      <c r="K547" s="37"/>
      <c r="L547" s="41"/>
      <c r="M547" s="248"/>
      <c r="N547" s="249"/>
      <c r="O547" s="88"/>
      <c r="P547" s="88"/>
      <c r="Q547" s="88"/>
      <c r="R547" s="88"/>
      <c r="S547" s="88"/>
      <c r="T547" s="89"/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T547" s="14" t="s">
        <v>142</v>
      </c>
      <c r="AU547" s="14" t="s">
        <v>87</v>
      </c>
    </row>
    <row r="548" s="2" customFormat="1" ht="33" customHeight="1">
      <c r="A548" s="35"/>
      <c r="B548" s="36"/>
      <c r="C548" s="251" t="s">
        <v>775</v>
      </c>
      <c r="D548" s="251" t="s">
        <v>145</v>
      </c>
      <c r="E548" s="252" t="s">
        <v>776</v>
      </c>
      <c r="F548" s="253" t="s">
        <v>777</v>
      </c>
      <c r="G548" s="254" t="s">
        <v>139</v>
      </c>
      <c r="H548" s="255">
        <v>20</v>
      </c>
      <c r="I548" s="256"/>
      <c r="J548" s="257">
        <f>ROUND(I548*H548,2)</f>
        <v>0</v>
      </c>
      <c r="K548" s="253" t="s">
        <v>148</v>
      </c>
      <c r="L548" s="41"/>
      <c r="M548" s="258" t="s">
        <v>1</v>
      </c>
      <c r="N548" s="259" t="s">
        <v>45</v>
      </c>
      <c r="O548" s="88"/>
      <c r="P548" s="242">
        <f>O548*H548</f>
        <v>0</v>
      </c>
      <c r="Q548" s="242">
        <v>0</v>
      </c>
      <c r="R548" s="242">
        <f>Q548*H548</f>
        <v>0</v>
      </c>
      <c r="S548" s="242">
        <v>0</v>
      </c>
      <c r="T548" s="243">
        <f>S548*H548</f>
        <v>0</v>
      </c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R548" s="244" t="s">
        <v>778</v>
      </c>
      <c r="AT548" s="244" t="s">
        <v>145</v>
      </c>
      <c r="AU548" s="244" t="s">
        <v>87</v>
      </c>
      <c r="AY548" s="14" t="s">
        <v>136</v>
      </c>
      <c r="BE548" s="245">
        <f>IF(N548="základní",J548,0)</f>
        <v>0</v>
      </c>
      <c r="BF548" s="245">
        <f>IF(N548="snížená",J548,0)</f>
        <v>0</v>
      </c>
      <c r="BG548" s="245">
        <f>IF(N548="zákl. přenesená",J548,0)</f>
        <v>0</v>
      </c>
      <c r="BH548" s="245">
        <f>IF(N548="sníž. přenesená",J548,0)</f>
        <v>0</v>
      </c>
      <c r="BI548" s="245">
        <f>IF(N548="nulová",J548,0)</f>
        <v>0</v>
      </c>
      <c r="BJ548" s="14" t="s">
        <v>87</v>
      </c>
      <c r="BK548" s="245">
        <f>ROUND(I548*H548,2)</f>
        <v>0</v>
      </c>
      <c r="BL548" s="14" t="s">
        <v>778</v>
      </c>
      <c r="BM548" s="244" t="s">
        <v>779</v>
      </c>
    </row>
    <row r="549" s="2" customFormat="1">
      <c r="A549" s="35"/>
      <c r="B549" s="36"/>
      <c r="C549" s="37"/>
      <c r="D549" s="246" t="s">
        <v>142</v>
      </c>
      <c r="E549" s="37"/>
      <c r="F549" s="247" t="s">
        <v>780</v>
      </c>
      <c r="G549" s="37"/>
      <c r="H549" s="37"/>
      <c r="I549" s="151"/>
      <c r="J549" s="37"/>
      <c r="K549" s="37"/>
      <c r="L549" s="41"/>
      <c r="M549" s="248"/>
      <c r="N549" s="249"/>
      <c r="O549" s="88"/>
      <c r="P549" s="88"/>
      <c r="Q549" s="88"/>
      <c r="R549" s="88"/>
      <c r="S549" s="88"/>
      <c r="T549" s="89"/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T549" s="14" t="s">
        <v>142</v>
      </c>
      <c r="AU549" s="14" t="s">
        <v>87</v>
      </c>
    </row>
    <row r="550" s="2" customFormat="1" ht="33" customHeight="1">
      <c r="A550" s="35"/>
      <c r="B550" s="36"/>
      <c r="C550" s="251" t="s">
        <v>781</v>
      </c>
      <c r="D550" s="251" t="s">
        <v>145</v>
      </c>
      <c r="E550" s="252" t="s">
        <v>782</v>
      </c>
      <c r="F550" s="253" t="s">
        <v>783</v>
      </c>
      <c r="G550" s="254" t="s">
        <v>139</v>
      </c>
      <c r="H550" s="255">
        <v>6</v>
      </c>
      <c r="I550" s="256"/>
      <c r="J550" s="257">
        <f>ROUND(I550*H550,2)</f>
        <v>0</v>
      </c>
      <c r="K550" s="253" t="s">
        <v>148</v>
      </c>
      <c r="L550" s="41"/>
      <c r="M550" s="258" t="s">
        <v>1</v>
      </c>
      <c r="N550" s="259" t="s">
        <v>45</v>
      </c>
      <c r="O550" s="88"/>
      <c r="P550" s="242">
        <f>O550*H550</f>
        <v>0</v>
      </c>
      <c r="Q550" s="242">
        <v>0</v>
      </c>
      <c r="R550" s="242">
        <f>Q550*H550</f>
        <v>0</v>
      </c>
      <c r="S550" s="242">
        <v>0</v>
      </c>
      <c r="T550" s="243">
        <f>S550*H550</f>
        <v>0</v>
      </c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R550" s="244" t="s">
        <v>778</v>
      </c>
      <c r="AT550" s="244" t="s">
        <v>145</v>
      </c>
      <c r="AU550" s="244" t="s">
        <v>87</v>
      </c>
      <c r="AY550" s="14" t="s">
        <v>136</v>
      </c>
      <c r="BE550" s="245">
        <f>IF(N550="základní",J550,0)</f>
        <v>0</v>
      </c>
      <c r="BF550" s="245">
        <f>IF(N550="snížená",J550,0)</f>
        <v>0</v>
      </c>
      <c r="BG550" s="245">
        <f>IF(N550="zákl. přenesená",J550,0)</f>
        <v>0</v>
      </c>
      <c r="BH550" s="245">
        <f>IF(N550="sníž. přenesená",J550,0)</f>
        <v>0</v>
      </c>
      <c r="BI550" s="245">
        <f>IF(N550="nulová",J550,0)</f>
        <v>0</v>
      </c>
      <c r="BJ550" s="14" t="s">
        <v>87</v>
      </c>
      <c r="BK550" s="245">
        <f>ROUND(I550*H550,2)</f>
        <v>0</v>
      </c>
      <c r="BL550" s="14" t="s">
        <v>778</v>
      </c>
      <c r="BM550" s="244" t="s">
        <v>784</v>
      </c>
    </row>
    <row r="551" s="2" customFormat="1">
      <c r="A551" s="35"/>
      <c r="B551" s="36"/>
      <c r="C551" s="37"/>
      <c r="D551" s="246" t="s">
        <v>142</v>
      </c>
      <c r="E551" s="37"/>
      <c r="F551" s="247" t="s">
        <v>785</v>
      </c>
      <c r="G551" s="37"/>
      <c r="H551" s="37"/>
      <c r="I551" s="151"/>
      <c r="J551" s="37"/>
      <c r="K551" s="37"/>
      <c r="L551" s="41"/>
      <c r="M551" s="248"/>
      <c r="N551" s="249"/>
      <c r="O551" s="88"/>
      <c r="P551" s="88"/>
      <c r="Q551" s="88"/>
      <c r="R551" s="88"/>
      <c r="S551" s="88"/>
      <c r="T551" s="89"/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T551" s="14" t="s">
        <v>142</v>
      </c>
      <c r="AU551" s="14" t="s">
        <v>87</v>
      </c>
    </row>
    <row r="552" s="2" customFormat="1" ht="33" customHeight="1">
      <c r="A552" s="35"/>
      <c r="B552" s="36"/>
      <c r="C552" s="251" t="s">
        <v>786</v>
      </c>
      <c r="D552" s="251" t="s">
        <v>145</v>
      </c>
      <c r="E552" s="252" t="s">
        <v>787</v>
      </c>
      <c r="F552" s="253" t="s">
        <v>788</v>
      </c>
      <c r="G552" s="254" t="s">
        <v>139</v>
      </c>
      <c r="H552" s="255">
        <v>10</v>
      </c>
      <c r="I552" s="256"/>
      <c r="J552" s="257">
        <f>ROUND(I552*H552,2)</f>
        <v>0</v>
      </c>
      <c r="K552" s="253" t="s">
        <v>148</v>
      </c>
      <c r="L552" s="41"/>
      <c r="M552" s="258" t="s">
        <v>1</v>
      </c>
      <c r="N552" s="259" t="s">
        <v>45</v>
      </c>
      <c r="O552" s="88"/>
      <c r="P552" s="242">
        <f>O552*H552</f>
        <v>0</v>
      </c>
      <c r="Q552" s="242">
        <v>0</v>
      </c>
      <c r="R552" s="242">
        <f>Q552*H552</f>
        <v>0</v>
      </c>
      <c r="S552" s="242">
        <v>0</v>
      </c>
      <c r="T552" s="243">
        <f>S552*H552</f>
        <v>0</v>
      </c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R552" s="244" t="s">
        <v>778</v>
      </c>
      <c r="AT552" s="244" t="s">
        <v>145</v>
      </c>
      <c r="AU552" s="244" t="s">
        <v>87</v>
      </c>
      <c r="AY552" s="14" t="s">
        <v>136</v>
      </c>
      <c r="BE552" s="245">
        <f>IF(N552="základní",J552,0)</f>
        <v>0</v>
      </c>
      <c r="BF552" s="245">
        <f>IF(N552="snížená",J552,0)</f>
        <v>0</v>
      </c>
      <c r="BG552" s="245">
        <f>IF(N552="zákl. přenesená",J552,0)</f>
        <v>0</v>
      </c>
      <c r="BH552" s="245">
        <f>IF(N552="sníž. přenesená",J552,0)</f>
        <v>0</v>
      </c>
      <c r="BI552" s="245">
        <f>IF(N552="nulová",J552,0)</f>
        <v>0</v>
      </c>
      <c r="BJ552" s="14" t="s">
        <v>87</v>
      </c>
      <c r="BK552" s="245">
        <f>ROUND(I552*H552,2)</f>
        <v>0</v>
      </c>
      <c r="BL552" s="14" t="s">
        <v>778</v>
      </c>
      <c r="BM552" s="244" t="s">
        <v>789</v>
      </c>
    </row>
    <row r="553" s="2" customFormat="1">
      <c r="A553" s="35"/>
      <c r="B553" s="36"/>
      <c r="C553" s="37"/>
      <c r="D553" s="246" t="s">
        <v>142</v>
      </c>
      <c r="E553" s="37"/>
      <c r="F553" s="247" t="s">
        <v>790</v>
      </c>
      <c r="G553" s="37"/>
      <c r="H553" s="37"/>
      <c r="I553" s="151"/>
      <c r="J553" s="37"/>
      <c r="K553" s="37"/>
      <c r="L553" s="41"/>
      <c r="M553" s="248"/>
      <c r="N553" s="249"/>
      <c r="O553" s="88"/>
      <c r="P553" s="88"/>
      <c r="Q553" s="88"/>
      <c r="R553" s="88"/>
      <c r="S553" s="88"/>
      <c r="T553" s="89"/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T553" s="14" t="s">
        <v>142</v>
      </c>
      <c r="AU553" s="14" t="s">
        <v>87</v>
      </c>
    </row>
    <row r="554" s="2" customFormat="1" ht="33" customHeight="1">
      <c r="A554" s="35"/>
      <c r="B554" s="36"/>
      <c r="C554" s="232" t="s">
        <v>791</v>
      </c>
      <c r="D554" s="232" t="s">
        <v>133</v>
      </c>
      <c r="E554" s="233" t="s">
        <v>792</v>
      </c>
      <c r="F554" s="234" t="s">
        <v>793</v>
      </c>
      <c r="G554" s="235" t="s">
        <v>139</v>
      </c>
      <c r="H554" s="236">
        <v>48</v>
      </c>
      <c r="I554" s="237"/>
      <c r="J554" s="238">
        <f>ROUND(I554*H554,2)</f>
        <v>0</v>
      </c>
      <c r="K554" s="234" t="s">
        <v>140</v>
      </c>
      <c r="L554" s="239"/>
      <c r="M554" s="240" t="s">
        <v>1</v>
      </c>
      <c r="N554" s="241" t="s">
        <v>45</v>
      </c>
      <c r="O554" s="88"/>
      <c r="P554" s="242">
        <f>O554*H554</f>
        <v>0</v>
      </c>
      <c r="Q554" s="242">
        <v>0</v>
      </c>
      <c r="R554" s="242">
        <f>Q554*H554</f>
        <v>0</v>
      </c>
      <c r="S554" s="242">
        <v>0</v>
      </c>
      <c r="T554" s="243">
        <f>S554*H554</f>
        <v>0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244" t="s">
        <v>234</v>
      </c>
      <c r="AT554" s="244" t="s">
        <v>133</v>
      </c>
      <c r="AU554" s="244" t="s">
        <v>87</v>
      </c>
      <c r="AY554" s="14" t="s">
        <v>136</v>
      </c>
      <c r="BE554" s="245">
        <f>IF(N554="základní",J554,0)</f>
        <v>0</v>
      </c>
      <c r="BF554" s="245">
        <f>IF(N554="snížená",J554,0)</f>
        <v>0</v>
      </c>
      <c r="BG554" s="245">
        <f>IF(N554="zákl. přenesená",J554,0)</f>
        <v>0</v>
      </c>
      <c r="BH554" s="245">
        <f>IF(N554="sníž. přenesená",J554,0)</f>
        <v>0</v>
      </c>
      <c r="BI554" s="245">
        <f>IF(N554="nulová",J554,0)</f>
        <v>0</v>
      </c>
      <c r="BJ554" s="14" t="s">
        <v>87</v>
      </c>
      <c r="BK554" s="245">
        <f>ROUND(I554*H554,2)</f>
        <v>0</v>
      </c>
      <c r="BL554" s="14" t="s">
        <v>234</v>
      </c>
      <c r="BM554" s="244" t="s">
        <v>794</v>
      </c>
    </row>
    <row r="555" s="2" customFormat="1">
      <c r="A555" s="35"/>
      <c r="B555" s="36"/>
      <c r="C555" s="37"/>
      <c r="D555" s="246" t="s">
        <v>142</v>
      </c>
      <c r="E555" s="37"/>
      <c r="F555" s="247" t="s">
        <v>793</v>
      </c>
      <c r="G555" s="37"/>
      <c r="H555" s="37"/>
      <c r="I555" s="151"/>
      <c r="J555" s="37"/>
      <c r="K555" s="37"/>
      <c r="L555" s="41"/>
      <c r="M555" s="248"/>
      <c r="N555" s="249"/>
      <c r="O555" s="88"/>
      <c r="P555" s="88"/>
      <c r="Q555" s="88"/>
      <c r="R555" s="88"/>
      <c r="S555" s="88"/>
      <c r="T555" s="89"/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T555" s="14" t="s">
        <v>142</v>
      </c>
      <c r="AU555" s="14" t="s">
        <v>87</v>
      </c>
    </row>
    <row r="556" s="2" customFormat="1" ht="33" customHeight="1">
      <c r="A556" s="35"/>
      <c r="B556" s="36"/>
      <c r="C556" s="232" t="s">
        <v>795</v>
      </c>
      <c r="D556" s="232" t="s">
        <v>133</v>
      </c>
      <c r="E556" s="233" t="s">
        <v>796</v>
      </c>
      <c r="F556" s="234" t="s">
        <v>797</v>
      </c>
      <c r="G556" s="235" t="s">
        <v>139</v>
      </c>
      <c r="H556" s="236">
        <v>6</v>
      </c>
      <c r="I556" s="237"/>
      <c r="J556" s="238">
        <f>ROUND(I556*H556,2)</f>
        <v>0</v>
      </c>
      <c r="K556" s="234" t="s">
        <v>140</v>
      </c>
      <c r="L556" s="239"/>
      <c r="M556" s="240" t="s">
        <v>1</v>
      </c>
      <c r="N556" s="241" t="s">
        <v>45</v>
      </c>
      <c r="O556" s="88"/>
      <c r="P556" s="242">
        <f>O556*H556</f>
        <v>0</v>
      </c>
      <c r="Q556" s="242">
        <v>0</v>
      </c>
      <c r="R556" s="242">
        <f>Q556*H556</f>
        <v>0</v>
      </c>
      <c r="S556" s="242">
        <v>0</v>
      </c>
      <c r="T556" s="243">
        <f>S556*H556</f>
        <v>0</v>
      </c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R556" s="244" t="s">
        <v>89</v>
      </c>
      <c r="AT556" s="244" t="s">
        <v>133</v>
      </c>
      <c r="AU556" s="244" t="s">
        <v>87</v>
      </c>
      <c r="AY556" s="14" t="s">
        <v>136</v>
      </c>
      <c r="BE556" s="245">
        <f>IF(N556="základní",J556,0)</f>
        <v>0</v>
      </c>
      <c r="BF556" s="245">
        <f>IF(N556="snížená",J556,0)</f>
        <v>0</v>
      </c>
      <c r="BG556" s="245">
        <f>IF(N556="zákl. přenesená",J556,0)</f>
        <v>0</v>
      </c>
      <c r="BH556" s="245">
        <f>IF(N556="sníž. přenesená",J556,0)</f>
        <v>0</v>
      </c>
      <c r="BI556" s="245">
        <f>IF(N556="nulová",J556,0)</f>
        <v>0</v>
      </c>
      <c r="BJ556" s="14" t="s">
        <v>87</v>
      </c>
      <c r="BK556" s="245">
        <f>ROUND(I556*H556,2)</f>
        <v>0</v>
      </c>
      <c r="BL556" s="14" t="s">
        <v>87</v>
      </c>
      <c r="BM556" s="244" t="s">
        <v>798</v>
      </c>
    </row>
    <row r="557" s="2" customFormat="1">
      <c r="A557" s="35"/>
      <c r="B557" s="36"/>
      <c r="C557" s="37"/>
      <c r="D557" s="246" t="s">
        <v>142</v>
      </c>
      <c r="E557" s="37"/>
      <c r="F557" s="247" t="s">
        <v>797</v>
      </c>
      <c r="G557" s="37"/>
      <c r="H557" s="37"/>
      <c r="I557" s="151"/>
      <c r="J557" s="37"/>
      <c r="K557" s="37"/>
      <c r="L557" s="41"/>
      <c r="M557" s="248"/>
      <c r="N557" s="249"/>
      <c r="O557" s="88"/>
      <c r="P557" s="88"/>
      <c r="Q557" s="88"/>
      <c r="R557" s="88"/>
      <c r="S557" s="88"/>
      <c r="T557" s="89"/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T557" s="14" t="s">
        <v>142</v>
      </c>
      <c r="AU557" s="14" t="s">
        <v>87</v>
      </c>
    </row>
    <row r="558" s="2" customFormat="1" ht="21.75" customHeight="1">
      <c r="A558" s="35"/>
      <c r="B558" s="36"/>
      <c r="C558" s="251" t="s">
        <v>799</v>
      </c>
      <c r="D558" s="251" t="s">
        <v>145</v>
      </c>
      <c r="E558" s="252" t="s">
        <v>800</v>
      </c>
      <c r="F558" s="253" t="s">
        <v>801</v>
      </c>
      <c r="G558" s="254" t="s">
        <v>139</v>
      </c>
      <c r="H558" s="255">
        <v>54</v>
      </c>
      <c r="I558" s="256"/>
      <c r="J558" s="257">
        <f>ROUND(I558*H558,2)</f>
        <v>0</v>
      </c>
      <c r="K558" s="253" t="s">
        <v>148</v>
      </c>
      <c r="L558" s="41"/>
      <c r="M558" s="258" t="s">
        <v>1</v>
      </c>
      <c r="N558" s="259" t="s">
        <v>45</v>
      </c>
      <c r="O558" s="88"/>
      <c r="P558" s="242">
        <f>O558*H558</f>
        <v>0</v>
      </c>
      <c r="Q558" s="242">
        <v>0</v>
      </c>
      <c r="R558" s="242">
        <f>Q558*H558</f>
        <v>0</v>
      </c>
      <c r="S558" s="242">
        <v>0</v>
      </c>
      <c r="T558" s="243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244" t="s">
        <v>87</v>
      </c>
      <c r="AT558" s="244" t="s">
        <v>145</v>
      </c>
      <c r="AU558" s="244" t="s">
        <v>87</v>
      </c>
      <c r="AY558" s="14" t="s">
        <v>136</v>
      </c>
      <c r="BE558" s="245">
        <f>IF(N558="základní",J558,0)</f>
        <v>0</v>
      </c>
      <c r="BF558" s="245">
        <f>IF(N558="snížená",J558,0)</f>
        <v>0</v>
      </c>
      <c r="BG558" s="245">
        <f>IF(N558="zákl. přenesená",J558,0)</f>
        <v>0</v>
      </c>
      <c r="BH558" s="245">
        <f>IF(N558="sníž. přenesená",J558,0)</f>
        <v>0</v>
      </c>
      <c r="BI558" s="245">
        <f>IF(N558="nulová",J558,0)</f>
        <v>0</v>
      </c>
      <c r="BJ558" s="14" t="s">
        <v>87</v>
      </c>
      <c r="BK558" s="245">
        <f>ROUND(I558*H558,2)</f>
        <v>0</v>
      </c>
      <c r="BL558" s="14" t="s">
        <v>87</v>
      </c>
      <c r="BM558" s="244" t="s">
        <v>802</v>
      </c>
    </row>
    <row r="559" s="2" customFormat="1">
      <c r="A559" s="35"/>
      <c r="B559" s="36"/>
      <c r="C559" s="37"/>
      <c r="D559" s="246" t="s">
        <v>142</v>
      </c>
      <c r="E559" s="37"/>
      <c r="F559" s="247" t="s">
        <v>803</v>
      </c>
      <c r="G559" s="37"/>
      <c r="H559" s="37"/>
      <c r="I559" s="151"/>
      <c r="J559" s="37"/>
      <c r="K559" s="37"/>
      <c r="L559" s="41"/>
      <c r="M559" s="248"/>
      <c r="N559" s="249"/>
      <c r="O559" s="88"/>
      <c r="P559" s="88"/>
      <c r="Q559" s="88"/>
      <c r="R559" s="88"/>
      <c r="S559" s="88"/>
      <c r="T559" s="89"/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T559" s="14" t="s">
        <v>142</v>
      </c>
      <c r="AU559" s="14" t="s">
        <v>87</v>
      </c>
    </row>
    <row r="560" s="2" customFormat="1" ht="21.75" customHeight="1">
      <c r="A560" s="35"/>
      <c r="B560" s="36"/>
      <c r="C560" s="232" t="s">
        <v>804</v>
      </c>
      <c r="D560" s="232" t="s">
        <v>133</v>
      </c>
      <c r="E560" s="233" t="s">
        <v>805</v>
      </c>
      <c r="F560" s="234" t="s">
        <v>806</v>
      </c>
      <c r="G560" s="235" t="s">
        <v>807</v>
      </c>
      <c r="H560" s="236">
        <v>2</v>
      </c>
      <c r="I560" s="237"/>
      <c r="J560" s="238">
        <f>ROUND(I560*H560,2)</f>
        <v>0</v>
      </c>
      <c r="K560" s="234" t="s">
        <v>148</v>
      </c>
      <c r="L560" s="239"/>
      <c r="M560" s="240" t="s">
        <v>1</v>
      </c>
      <c r="N560" s="241" t="s">
        <v>45</v>
      </c>
      <c r="O560" s="88"/>
      <c r="P560" s="242">
        <f>O560*H560</f>
        <v>0</v>
      </c>
      <c r="Q560" s="242">
        <v>0</v>
      </c>
      <c r="R560" s="242">
        <f>Q560*H560</f>
        <v>0</v>
      </c>
      <c r="S560" s="242">
        <v>0</v>
      </c>
      <c r="T560" s="243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44" t="s">
        <v>89</v>
      </c>
      <c r="AT560" s="244" t="s">
        <v>133</v>
      </c>
      <c r="AU560" s="244" t="s">
        <v>87</v>
      </c>
      <c r="AY560" s="14" t="s">
        <v>136</v>
      </c>
      <c r="BE560" s="245">
        <f>IF(N560="základní",J560,0)</f>
        <v>0</v>
      </c>
      <c r="BF560" s="245">
        <f>IF(N560="snížená",J560,0)</f>
        <v>0</v>
      </c>
      <c r="BG560" s="245">
        <f>IF(N560="zákl. přenesená",J560,0)</f>
        <v>0</v>
      </c>
      <c r="BH560" s="245">
        <f>IF(N560="sníž. přenesená",J560,0)</f>
        <v>0</v>
      </c>
      <c r="BI560" s="245">
        <f>IF(N560="nulová",J560,0)</f>
        <v>0</v>
      </c>
      <c r="BJ560" s="14" t="s">
        <v>87</v>
      </c>
      <c r="BK560" s="245">
        <f>ROUND(I560*H560,2)</f>
        <v>0</v>
      </c>
      <c r="BL560" s="14" t="s">
        <v>87</v>
      </c>
      <c r="BM560" s="244" t="s">
        <v>808</v>
      </c>
    </row>
    <row r="561" s="2" customFormat="1">
      <c r="A561" s="35"/>
      <c r="B561" s="36"/>
      <c r="C561" s="37"/>
      <c r="D561" s="246" t="s">
        <v>142</v>
      </c>
      <c r="E561" s="37"/>
      <c r="F561" s="247" t="s">
        <v>806</v>
      </c>
      <c r="G561" s="37"/>
      <c r="H561" s="37"/>
      <c r="I561" s="151"/>
      <c r="J561" s="37"/>
      <c r="K561" s="37"/>
      <c r="L561" s="41"/>
      <c r="M561" s="248"/>
      <c r="N561" s="249"/>
      <c r="O561" s="88"/>
      <c r="P561" s="88"/>
      <c r="Q561" s="88"/>
      <c r="R561" s="88"/>
      <c r="S561" s="88"/>
      <c r="T561" s="89"/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T561" s="14" t="s">
        <v>142</v>
      </c>
      <c r="AU561" s="14" t="s">
        <v>87</v>
      </c>
    </row>
    <row r="562" s="2" customFormat="1" ht="33" customHeight="1">
      <c r="A562" s="35"/>
      <c r="B562" s="36"/>
      <c r="C562" s="232" t="s">
        <v>809</v>
      </c>
      <c r="D562" s="232" t="s">
        <v>133</v>
      </c>
      <c r="E562" s="233" t="s">
        <v>810</v>
      </c>
      <c r="F562" s="234" t="s">
        <v>811</v>
      </c>
      <c r="G562" s="235" t="s">
        <v>187</v>
      </c>
      <c r="H562" s="236">
        <v>20</v>
      </c>
      <c r="I562" s="237"/>
      <c r="J562" s="238">
        <f>ROUND(I562*H562,2)</f>
        <v>0</v>
      </c>
      <c r="K562" s="234" t="s">
        <v>148</v>
      </c>
      <c r="L562" s="239"/>
      <c r="M562" s="240" t="s">
        <v>1</v>
      </c>
      <c r="N562" s="241" t="s">
        <v>45</v>
      </c>
      <c r="O562" s="88"/>
      <c r="P562" s="242">
        <f>O562*H562</f>
        <v>0</v>
      </c>
      <c r="Q562" s="242">
        <v>0</v>
      </c>
      <c r="R562" s="242">
        <f>Q562*H562</f>
        <v>0</v>
      </c>
      <c r="S562" s="242">
        <v>0</v>
      </c>
      <c r="T562" s="243">
        <f>S562*H562</f>
        <v>0</v>
      </c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R562" s="244" t="s">
        <v>89</v>
      </c>
      <c r="AT562" s="244" t="s">
        <v>133</v>
      </c>
      <c r="AU562" s="244" t="s">
        <v>87</v>
      </c>
      <c r="AY562" s="14" t="s">
        <v>136</v>
      </c>
      <c r="BE562" s="245">
        <f>IF(N562="základní",J562,0)</f>
        <v>0</v>
      </c>
      <c r="BF562" s="245">
        <f>IF(N562="snížená",J562,0)</f>
        <v>0</v>
      </c>
      <c r="BG562" s="245">
        <f>IF(N562="zákl. přenesená",J562,0)</f>
        <v>0</v>
      </c>
      <c r="BH562" s="245">
        <f>IF(N562="sníž. přenesená",J562,0)</f>
        <v>0</v>
      </c>
      <c r="BI562" s="245">
        <f>IF(N562="nulová",J562,0)</f>
        <v>0</v>
      </c>
      <c r="BJ562" s="14" t="s">
        <v>87</v>
      </c>
      <c r="BK562" s="245">
        <f>ROUND(I562*H562,2)</f>
        <v>0</v>
      </c>
      <c r="BL562" s="14" t="s">
        <v>87</v>
      </c>
      <c r="BM562" s="244" t="s">
        <v>812</v>
      </c>
    </row>
    <row r="563" s="2" customFormat="1">
      <c r="A563" s="35"/>
      <c r="B563" s="36"/>
      <c r="C563" s="37"/>
      <c r="D563" s="246" t="s">
        <v>142</v>
      </c>
      <c r="E563" s="37"/>
      <c r="F563" s="247" t="s">
        <v>811</v>
      </c>
      <c r="G563" s="37"/>
      <c r="H563" s="37"/>
      <c r="I563" s="151"/>
      <c r="J563" s="37"/>
      <c r="K563" s="37"/>
      <c r="L563" s="41"/>
      <c r="M563" s="248"/>
      <c r="N563" s="249"/>
      <c r="O563" s="88"/>
      <c r="P563" s="88"/>
      <c r="Q563" s="88"/>
      <c r="R563" s="88"/>
      <c r="S563" s="88"/>
      <c r="T563" s="89"/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T563" s="14" t="s">
        <v>142</v>
      </c>
      <c r="AU563" s="14" t="s">
        <v>87</v>
      </c>
    </row>
    <row r="564" s="2" customFormat="1">
      <c r="A564" s="35"/>
      <c r="B564" s="36"/>
      <c r="C564" s="37"/>
      <c r="D564" s="246" t="s">
        <v>143</v>
      </c>
      <c r="E564" s="37"/>
      <c r="F564" s="250" t="s">
        <v>813</v>
      </c>
      <c r="G564" s="37"/>
      <c r="H564" s="37"/>
      <c r="I564" s="151"/>
      <c r="J564" s="37"/>
      <c r="K564" s="37"/>
      <c r="L564" s="41"/>
      <c r="M564" s="248"/>
      <c r="N564" s="249"/>
      <c r="O564" s="88"/>
      <c r="P564" s="88"/>
      <c r="Q564" s="88"/>
      <c r="R564" s="88"/>
      <c r="S564" s="88"/>
      <c r="T564" s="89"/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T564" s="14" t="s">
        <v>143</v>
      </c>
      <c r="AU564" s="14" t="s">
        <v>87</v>
      </c>
    </row>
    <row r="565" s="2" customFormat="1" ht="21.75" customHeight="1">
      <c r="A565" s="35"/>
      <c r="B565" s="36"/>
      <c r="C565" s="251" t="s">
        <v>814</v>
      </c>
      <c r="D565" s="251" t="s">
        <v>145</v>
      </c>
      <c r="E565" s="252" t="s">
        <v>815</v>
      </c>
      <c r="F565" s="253" t="s">
        <v>816</v>
      </c>
      <c r="G565" s="254" t="s">
        <v>139</v>
      </c>
      <c r="H565" s="255">
        <v>4</v>
      </c>
      <c r="I565" s="256"/>
      <c r="J565" s="257">
        <f>ROUND(I565*H565,2)</f>
        <v>0</v>
      </c>
      <c r="K565" s="253" t="s">
        <v>148</v>
      </c>
      <c r="L565" s="41"/>
      <c r="M565" s="258" t="s">
        <v>1</v>
      </c>
      <c r="N565" s="259" t="s">
        <v>45</v>
      </c>
      <c r="O565" s="88"/>
      <c r="P565" s="242">
        <f>O565*H565</f>
        <v>0</v>
      </c>
      <c r="Q565" s="242">
        <v>0</v>
      </c>
      <c r="R565" s="242">
        <f>Q565*H565</f>
        <v>0</v>
      </c>
      <c r="S565" s="242">
        <v>0</v>
      </c>
      <c r="T565" s="243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244" t="s">
        <v>87</v>
      </c>
      <c r="AT565" s="244" t="s">
        <v>145</v>
      </c>
      <c r="AU565" s="244" t="s">
        <v>87</v>
      </c>
      <c r="AY565" s="14" t="s">
        <v>136</v>
      </c>
      <c r="BE565" s="245">
        <f>IF(N565="základní",J565,0)</f>
        <v>0</v>
      </c>
      <c r="BF565" s="245">
        <f>IF(N565="snížená",J565,0)</f>
        <v>0</v>
      </c>
      <c r="BG565" s="245">
        <f>IF(N565="zákl. přenesená",J565,0)</f>
        <v>0</v>
      </c>
      <c r="BH565" s="245">
        <f>IF(N565="sníž. přenesená",J565,0)</f>
        <v>0</v>
      </c>
      <c r="BI565" s="245">
        <f>IF(N565="nulová",J565,0)</f>
        <v>0</v>
      </c>
      <c r="BJ565" s="14" t="s">
        <v>87</v>
      </c>
      <c r="BK565" s="245">
        <f>ROUND(I565*H565,2)</f>
        <v>0</v>
      </c>
      <c r="BL565" s="14" t="s">
        <v>87</v>
      </c>
      <c r="BM565" s="244" t="s">
        <v>817</v>
      </c>
    </row>
    <row r="566" s="2" customFormat="1">
      <c r="A566" s="35"/>
      <c r="B566" s="36"/>
      <c r="C566" s="37"/>
      <c r="D566" s="246" t="s">
        <v>142</v>
      </c>
      <c r="E566" s="37"/>
      <c r="F566" s="247" t="s">
        <v>816</v>
      </c>
      <c r="G566" s="37"/>
      <c r="H566" s="37"/>
      <c r="I566" s="151"/>
      <c r="J566" s="37"/>
      <c r="K566" s="37"/>
      <c r="L566" s="41"/>
      <c r="M566" s="248"/>
      <c r="N566" s="249"/>
      <c r="O566" s="88"/>
      <c r="P566" s="88"/>
      <c r="Q566" s="88"/>
      <c r="R566" s="88"/>
      <c r="S566" s="88"/>
      <c r="T566" s="89"/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T566" s="14" t="s">
        <v>142</v>
      </c>
      <c r="AU566" s="14" t="s">
        <v>87</v>
      </c>
    </row>
    <row r="567" s="2" customFormat="1" ht="21.75" customHeight="1">
      <c r="A567" s="35"/>
      <c r="B567" s="36"/>
      <c r="C567" s="251" t="s">
        <v>818</v>
      </c>
      <c r="D567" s="251" t="s">
        <v>145</v>
      </c>
      <c r="E567" s="252" t="s">
        <v>819</v>
      </c>
      <c r="F567" s="253" t="s">
        <v>820</v>
      </c>
      <c r="G567" s="254" t="s">
        <v>187</v>
      </c>
      <c r="H567" s="255">
        <v>20</v>
      </c>
      <c r="I567" s="256"/>
      <c r="J567" s="257">
        <f>ROUND(I567*H567,2)</f>
        <v>0</v>
      </c>
      <c r="K567" s="253" t="s">
        <v>148</v>
      </c>
      <c r="L567" s="41"/>
      <c r="M567" s="258" t="s">
        <v>1</v>
      </c>
      <c r="N567" s="259" t="s">
        <v>45</v>
      </c>
      <c r="O567" s="88"/>
      <c r="P567" s="242">
        <f>O567*H567</f>
        <v>0</v>
      </c>
      <c r="Q567" s="242">
        <v>0</v>
      </c>
      <c r="R567" s="242">
        <f>Q567*H567</f>
        <v>0</v>
      </c>
      <c r="S567" s="242">
        <v>0</v>
      </c>
      <c r="T567" s="243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44" t="s">
        <v>87</v>
      </c>
      <c r="AT567" s="244" t="s">
        <v>145</v>
      </c>
      <c r="AU567" s="244" t="s">
        <v>87</v>
      </c>
      <c r="AY567" s="14" t="s">
        <v>136</v>
      </c>
      <c r="BE567" s="245">
        <f>IF(N567="základní",J567,0)</f>
        <v>0</v>
      </c>
      <c r="BF567" s="245">
        <f>IF(N567="snížená",J567,0)</f>
        <v>0</v>
      </c>
      <c r="BG567" s="245">
        <f>IF(N567="zákl. přenesená",J567,0)</f>
        <v>0</v>
      </c>
      <c r="BH567" s="245">
        <f>IF(N567="sníž. přenesená",J567,0)</f>
        <v>0</v>
      </c>
      <c r="BI567" s="245">
        <f>IF(N567="nulová",J567,0)</f>
        <v>0</v>
      </c>
      <c r="BJ567" s="14" t="s">
        <v>87</v>
      </c>
      <c r="BK567" s="245">
        <f>ROUND(I567*H567,2)</f>
        <v>0</v>
      </c>
      <c r="BL567" s="14" t="s">
        <v>87</v>
      </c>
      <c r="BM567" s="244" t="s">
        <v>821</v>
      </c>
    </row>
    <row r="568" s="2" customFormat="1">
      <c r="A568" s="35"/>
      <c r="B568" s="36"/>
      <c r="C568" s="37"/>
      <c r="D568" s="246" t="s">
        <v>142</v>
      </c>
      <c r="E568" s="37"/>
      <c r="F568" s="247" t="s">
        <v>822</v>
      </c>
      <c r="G568" s="37"/>
      <c r="H568" s="37"/>
      <c r="I568" s="151"/>
      <c r="J568" s="37"/>
      <c r="K568" s="37"/>
      <c r="L568" s="41"/>
      <c r="M568" s="248"/>
      <c r="N568" s="249"/>
      <c r="O568" s="88"/>
      <c r="P568" s="88"/>
      <c r="Q568" s="88"/>
      <c r="R568" s="88"/>
      <c r="S568" s="88"/>
      <c r="T568" s="89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4" t="s">
        <v>142</v>
      </c>
      <c r="AU568" s="14" t="s">
        <v>87</v>
      </c>
    </row>
    <row r="569" s="2" customFormat="1">
      <c r="A569" s="35"/>
      <c r="B569" s="36"/>
      <c r="C569" s="37"/>
      <c r="D569" s="246" t="s">
        <v>143</v>
      </c>
      <c r="E569" s="37"/>
      <c r="F569" s="250" t="s">
        <v>823</v>
      </c>
      <c r="G569" s="37"/>
      <c r="H569" s="37"/>
      <c r="I569" s="151"/>
      <c r="J569" s="37"/>
      <c r="K569" s="37"/>
      <c r="L569" s="41"/>
      <c r="M569" s="248"/>
      <c r="N569" s="249"/>
      <c r="O569" s="88"/>
      <c r="P569" s="88"/>
      <c r="Q569" s="88"/>
      <c r="R569" s="88"/>
      <c r="S569" s="88"/>
      <c r="T569" s="89"/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T569" s="14" t="s">
        <v>143</v>
      </c>
      <c r="AU569" s="14" t="s">
        <v>87</v>
      </c>
    </row>
    <row r="570" s="2" customFormat="1" ht="21.75" customHeight="1">
      <c r="A570" s="35"/>
      <c r="B570" s="36"/>
      <c r="C570" s="232" t="s">
        <v>824</v>
      </c>
      <c r="D570" s="232" t="s">
        <v>133</v>
      </c>
      <c r="E570" s="233" t="s">
        <v>825</v>
      </c>
      <c r="F570" s="234" t="s">
        <v>826</v>
      </c>
      <c r="G570" s="235" t="s">
        <v>187</v>
      </c>
      <c r="H570" s="236">
        <v>200</v>
      </c>
      <c r="I570" s="237"/>
      <c r="J570" s="238">
        <f>ROUND(I570*H570,2)</f>
        <v>0</v>
      </c>
      <c r="K570" s="234" t="s">
        <v>148</v>
      </c>
      <c r="L570" s="239"/>
      <c r="M570" s="240" t="s">
        <v>1</v>
      </c>
      <c r="N570" s="241" t="s">
        <v>45</v>
      </c>
      <c r="O570" s="88"/>
      <c r="P570" s="242">
        <f>O570*H570</f>
        <v>0</v>
      </c>
      <c r="Q570" s="242">
        <v>0</v>
      </c>
      <c r="R570" s="242">
        <f>Q570*H570</f>
        <v>0</v>
      </c>
      <c r="S570" s="242">
        <v>0</v>
      </c>
      <c r="T570" s="243">
        <f>S570*H570</f>
        <v>0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R570" s="244" t="s">
        <v>778</v>
      </c>
      <c r="AT570" s="244" t="s">
        <v>133</v>
      </c>
      <c r="AU570" s="244" t="s">
        <v>87</v>
      </c>
      <c r="AY570" s="14" t="s">
        <v>136</v>
      </c>
      <c r="BE570" s="245">
        <f>IF(N570="základní",J570,0)</f>
        <v>0</v>
      </c>
      <c r="BF570" s="245">
        <f>IF(N570="snížená",J570,0)</f>
        <v>0</v>
      </c>
      <c r="BG570" s="245">
        <f>IF(N570="zákl. přenesená",J570,0)</f>
        <v>0</v>
      </c>
      <c r="BH570" s="245">
        <f>IF(N570="sníž. přenesená",J570,0)</f>
        <v>0</v>
      </c>
      <c r="BI570" s="245">
        <f>IF(N570="nulová",J570,0)</f>
        <v>0</v>
      </c>
      <c r="BJ570" s="14" t="s">
        <v>87</v>
      </c>
      <c r="BK570" s="245">
        <f>ROUND(I570*H570,2)</f>
        <v>0</v>
      </c>
      <c r="BL570" s="14" t="s">
        <v>778</v>
      </c>
      <c r="BM570" s="244" t="s">
        <v>827</v>
      </c>
    </row>
    <row r="571" s="2" customFormat="1">
      <c r="A571" s="35"/>
      <c r="B571" s="36"/>
      <c r="C571" s="37"/>
      <c r="D571" s="246" t="s">
        <v>142</v>
      </c>
      <c r="E571" s="37"/>
      <c r="F571" s="247" t="s">
        <v>826</v>
      </c>
      <c r="G571" s="37"/>
      <c r="H571" s="37"/>
      <c r="I571" s="151"/>
      <c r="J571" s="37"/>
      <c r="K571" s="37"/>
      <c r="L571" s="41"/>
      <c r="M571" s="248"/>
      <c r="N571" s="249"/>
      <c r="O571" s="88"/>
      <c r="P571" s="88"/>
      <c r="Q571" s="88"/>
      <c r="R571" s="88"/>
      <c r="S571" s="88"/>
      <c r="T571" s="89"/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T571" s="14" t="s">
        <v>142</v>
      </c>
      <c r="AU571" s="14" t="s">
        <v>87</v>
      </c>
    </row>
    <row r="572" s="2" customFormat="1" ht="21.75" customHeight="1">
      <c r="A572" s="35"/>
      <c r="B572" s="36"/>
      <c r="C572" s="232" t="s">
        <v>828</v>
      </c>
      <c r="D572" s="232" t="s">
        <v>133</v>
      </c>
      <c r="E572" s="233" t="s">
        <v>829</v>
      </c>
      <c r="F572" s="234" t="s">
        <v>830</v>
      </c>
      <c r="G572" s="235" t="s">
        <v>139</v>
      </c>
      <c r="H572" s="236">
        <v>50</v>
      </c>
      <c r="I572" s="237"/>
      <c r="J572" s="238">
        <f>ROUND(I572*H572,2)</f>
        <v>0</v>
      </c>
      <c r="K572" s="234" t="s">
        <v>148</v>
      </c>
      <c r="L572" s="239"/>
      <c r="M572" s="240" t="s">
        <v>1</v>
      </c>
      <c r="N572" s="241" t="s">
        <v>45</v>
      </c>
      <c r="O572" s="88"/>
      <c r="P572" s="242">
        <f>O572*H572</f>
        <v>0</v>
      </c>
      <c r="Q572" s="242">
        <v>0</v>
      </c>
      <c r="R572" s="242">
        <f>Q572*H572</f>
        <v>0</v>
      </c>
      <c r="S572" s="242">
        <v>0</v>
      </c>
      <c r="T572" s="243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244" t="s">
        <v>778</v>
      </c>
      <c r="AT572" s="244" t="s">
        <v>133</v>
      </c>
      <c r="AU572" s="244" t="s">
        <v>87</v>
      </c>
      <c r="AY572" s="14" t="s">
        <v>136</v>
      </c>
      <c r="BE572" s="245">
        <f>IF(N572="základní",J572,0)</f>
        <v>0</v>
      </c>
      <c r="BF572" s="245">
        <f>IF(N572="snížená",J572,0)</f>
        <v>0</v>
      </c>
      <c r="BG572" s="245">
        <f>IF(N572="zákl. přenesená",J572,0)</f>
        <v>0</v>
      </c>
      <c r="BH572" s="245">
        <f>IF(N572="sníž. přenesená",J572,0)</f>
        <v>0</v>
      </c>
      <c r="BI572" s="245">
        <f>IF(N572="nulová",J572,0)</f>
        <v>0</v>
      </c>
      <c r="BJ572" s="14" t="s">
        <v>87</v>
      </c>
      <c r="BK572" s="245">
        <f>ROUND(I572*H572,2)</f>
        <v>0</v>
      </c>
      <c r="BL572" s="14" t="s">
        <v>778</v>
      </c>
      <c r="BM572" s="244" t="s">
        <v>831</v>
      </c>
    </row>
    <row r="573" s="2" customFormat="1">
      <c r="A573" s="35"/>
      <c r="B573" s="36"/>
      <c r="C573" s="37"/>
      <c r="D573" s="246" t="s">
        <v>142</v>
      </c>
      <c r="E573" s="37"/>
      <c r="F573" s="247" t="s">
        <v>830</v>
      </c>
      <c r="G573" s="37"/>
      <c r="H573" s="37"/>
      <c r="I573" s="151"/>
      <c r="J573" s="37"/>
      <c r="K573" s="37"/>
      <c r="L573" s="41"/>
      <c r="M573" s="248"/>
      <c r="N573" s="249"/>
      <c r="O573" s="88"/>
      <c r="P573" s="88"/>
      <c r="Q573" s="88"/>
      <c r="R573" s="88"/>
      <c r="S573" s="88"/>
      <c r="T573" s="89"/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T573" s="14" t="s">
        <v>142</v>
      </c>
      <c r="AU573" s="14" t="s">
        <v>87</v>
      </c>
    </row>
    <row r="574" s="2" customFormat="1" ht="21.75" customHeight="1">
      <c r="A574" s="35"/>
      <c r="B574" s="36"/>
      <c r="C574" s="232" t="s">
        <v>832</v>
      </c>
      <c r="D574" s="232" t="s">
        <v>133</v>
      </c>
      <c r="E574" s="233" t="s">
        <v>833</v>
      </c>
      <c r="F574" s="234" t="s">
        <v>834</v>
      </c>
      <c r="G574" s="235" t="s">
        <v>139</v>
      </c>
      <c r="H574" s="236">
        <v>20</v>
      </c>
      <c r="I574" s="237"/>
      <c r="J574" s="238">
        <f>ROUND(I574*H574,2)</f>
        <v>0</v>
      </c>
      <c r="K574" s="234" t="s">
        <v>148</v>
      </c>
      <c r="L574" s="239"/>
      <c r="M574" s="240" t="s">
        <v>1</v>
      </c>
      <c r="N574" s="241" t="s">
        <v>45</v>
      </c>
      <c r="O574" s="88"/>
      <c r="P574" s="242">
        <f>O574*H574</f>
        <v>0</v>
      </c>
      <c r="Q574" s="242">
        <v>0</v>
      </c>
      <c r="R574" s="242">
        <f>Q574*H574</f>
        <v>0</v>
      </c>
      <c r="S574" s="242">
        <v>0</v>
      </c>
      <c r="T574" s="243">
        <f>S574*H574</f>
        <v>0</v>
      </c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R574" s="244" t="s">
        <v>778</v>
      </c>
      <c r="AT574" s="244" t="s">
        <v>133</v>
      </c>
      <c r="AU574" s="244" t="s">
        <v>87</v>
      </c>
      <c r="AY574" s="14" t="s">
        <v>136</v>
      </c>
      <c r="BE574" s="245">
        <f>IF(N574="základní",J574,0)</f>
        <v>0</v>
      </c>
      <c r="BF574" s="245">
        <f>IF(N574="snížená",J574,0)</f>
        <v>0</v>
      </c>
      <c r="BG574" s="245">
        <f>IF(N574="zákl. přenesená",J574,0)</f>
        <v>0</v>
      </c>
      <c r="BH574" s="245">
        <f>IF(N574="sníž. přenesená",J574,0)</f>
        <v>0</v>
      </c>
      <c r="BI574" s="245">
        <f>IF(N574="nulová",J574,0)</f>
        <v>0</v>
      </c>
      <c r="BJ574" s="14" t="s">
        <v>87</v>
      </c>
      <c r="BK574" s="245">
        <f>ROUND(I574*H574,2)</f>
        <v>0</v>
      </c>
      <c r="BL574" s="14" t="s">
        <v>778</v>
      </c>
      <c r="BM574" s="244" t="s">
        <v>835</v>
      </c>
    </row>
    <row r="575" s="2" customFormat="1">
      <c r="A575" s="35"/>
      <c r="B575" s="36"/>
      <c r="C575" s="37"/>
      <c r="D575" s="246" t="s">
        <v>142</v>
      </c>
      <c r="E575" s="37"/>
      <c r="F575" s="247" t="s">
        <v>834</v>
      </c>
      <c r="G575" s="37"/>
      <c r="H575" s="37"/>
      <c r="I575" s="151"/>
      <c r="J575" s="37"/>
      <c r="K575" s="37"/>
      <c r="L575" s="41"/>
      <c r="M575" s="248"/>
      <c r="N575" s="249"/>
      <c r="O575" s="88"/>
      <c r="P575" s="88"/>
      <c r="Q575" s="88"/>
      <c r="R575" s="88"/>
      <c r="S575" s="88"/>
      <c r="T575" s="89"/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T575" s="14" t="s">
        <v>142</v>
      </c>
      <c r="AU575" s="14" t="s">
        <v>87</v>
      </c>
    </row>
    <row r="576" s="2" customFormat="1" ht="21.75" customHeight="1">
      <c r="A576" s="35"/>
      <c r="B576" s="36"/>
      <c r="C576" s="232" t="s">
        <v>836</v>
      </c>
      <c r="D576" s="232" t="s">
        <v>133</v>
      </c>
      <c r="E576" s="233" t="s">
        <v>837</v>
      </c>
      <c r="F576" s="234" t="s">
        <v>838</v>
      </c>
      <c r="G576" s="235" t="s">
        <v>187</v>
      </c>
      <c r="H576" s="236">
        <v>40</v>
      </c>
      <c r="I576" s="237"/>
      <c r="J576" s="238">
        <f>ROUND(I576*H576,2)</f>
        <v>0</v>
      </c>
      <c r="K576" s="234" t="s">
        <v>148</v>
      </c>
      <c r="L576" s="239"/>
      <c r="M576" s="240" t="s">
        <v>1</v>
      </c>
      <c r="N576" s="241" t="s">
        <v>45</v>
      </c>
      <c r="O576" s="88"/>
      <c r="P576" s="242">
        <f>O576*H576</f>
        <v>0</v>
      </c>
      <c r="Q576" s="242">
        <v>0</v>
      </c>
      <c r="R576" s="242">
        <f>Q576*H576</f>
        <v>0</v>
      </c>
      <c r="S576" s="242">
        <v>0</v>
      </c>
      <c r="T576" s="243">
        <f>S576*H576</f>
        <v>0</v>
      </c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R576" s="244" t="s">
        <v>778</v>
      </c>
      <c r="AT576" s="244" t="s">
        <v>133</v>
      </c>
      <c r="AU576" s="244" t="s">
        <v>87</v>
      </c>
      <c r="AY576" s="14" t="s">
        <v>136</v>
      </c>
      <c r="BE576" s="245">
        <f>IF(N576="základní",J576,0)</f>
        <v>0</v>
      </c>
      <c r="BF576" s="245">
        <f>IF(N576="snížená",J576,0)</f>
        <v>0</v>
      </c>
      <c r="BG576" s="245">
        <f>IF(N576="zákl. přenesená",J576,0)</f>
        <v>0</v>
      </c>
      <c r="BH576" s="245">
        <f>IF(N576="sníž. přenesená",J576,0)</f>
        <v>0</v>
      </c>
      <c r="BI576" s="245">
        <f>IF(N576="nulová",J576,0)</f>
        <v>0</v>
      </c>
      <c r="BJ576" s="14" t="s">
        <v>87</v>
      </c>
      <c r="BK576" s="245">
        <f>ROUND(I576*H576,2)</f>
        <v>0</v>
      </c>
      <c r="BL576" s="14" t="s">
        <v>778</v>
      </c>
      <c r="BM576" s="244" t="s">
        <v>839</v>
      </c>
    </row>
    <row r="577" s="2" customFormat="1">
      <c r="A577" s="35"/>
      <c r="B577" s="36"/>
      <c r="C577" s="37"/>
      <c r="D577" s="246" t="s">
        <v>142</v>
      </c>
      <c r="E577" s="37"/>
      <c r="F577" s="247" t="s">
        <v>838</v>
      </c>
      <c r="G577" s="37"/>
      <c r="H577" s="37"/>
      <c r="I577" s="151"/>
      <c r="J577" s="37"/>
      <c r="K577" s="37"/>
      <c r="L577" s="41"/>
      <c r="M577" s="248"/>
      <c r="N577" s="249"/>
      <c r="O577" s="88"/>
      <c r="P577" s="88"/>
      <c r="Q577" s="88"/>
      <c r="R577" s="88"/>
      <c r="S577" s="88"/>
      <c r="T577" s="89"/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T577" s="14" t="s">
        <v>142</v>
      </c>
      <c r="AU577" s="14" t="s">
        <v>87</v>
      </c>
    </row>
    <row r="578" s="2" customFormat="1" ht="21.75" customHeight="1">
      <c r="A578" s="35"/>
      <c r="B578" s="36"/>
      <c r="C578" s="251" t="s">
        <v>840</v>
      </c>
      <c r="D578" s="251" t="s">
        <v>145</v>
      </c>
      <c r="E578" s="252" t="s">
        <v>841</v>
      </c>
      <c r="F578" s="253" t="s">
        <v>842</v>
      </c>
      <c r="G578" s="254" t="s">
        <v>187</v>
      </c>
      <c r="H578" s="255">
        <v>200</v>
      </c>
      <c r="I578" s="256"/>
      <c r="J578" s="257">
        <f>ROUND(I578*H578,2)</f>
        <v>0</v>
      </c>
      <c r="K578" s="253" t="s">
        <v>148</v>
      </c>
      <c r="L578" s="41"/>
      <c r="M578" s="258" t="s">
        <v>1</v>
      </c>
      <c r="N578" s="259" t="s">
        <v>45</v>
      </c>
      <c r="O578" s="88"/>
      <c r="P578" s="242">
        <f>O578*H578</f>
        <v>0</v>
      </c>
      <c r="Q578" s="242">
        <v>0</v>
      </c>
      <c r="R578" s="242">
        <f>Q578*H578</f>
        <v>0</v>
      </c>
      <c r="S578" s="242">
        <v>0</v>
      </c>
      <c r="T578" s="243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244" t="s">
        <v>778</v>
      </c>
      <c r="AT578" s="244" t="s">
        <v>145</v>
      </c>
      <c r="AU578" s="244" t="s">
        <v>87</v>
      </c>
      <c r="AY578" s="14" t="s">
        <v>136</v>
      </c>
      <c r="BE578" s="245">
        <f>IF(N578="základní",J578,0)</f>
        <v>0</v>
      </c>
      <c r="BF578" s="245">
        <f>IF(N578="snížená",J578,0)</f>
        <v>0</v>
      </c>
      <c r="BG578" s="245">
        <f>IF(N578="zákl. přenesená",J578,0)</f>
        <v>0</v>
      </c>
      <c r="BH578" s="245">
        <f>IF(N578="sníž. přenesená",J578,0)</f>
        <v>0</v>
      </c>
      <c r="BI578" s="245">
        <f>IF(N578="nulová",J578,0)</f>
        <v>0</v>
      </c>
      <c r="BJ578" s="14" t="s">
        <v>87</v>
      </c>
      <c r="BK578" s="245">
        <f>ROUND(I578*H578,2)</f>
        <v>0</v>
      </c>
      <c r="BL578" s="14" t="s">
        <v>778</v>
      </c>
      <c r="BM578" s="244" t="s">
        <v>843</v>
      </c>
    </row>
    <row r="579" s="2" customFormat="1">
      <c r="A579" s="35"/>
      <c r="B579" s="36"/>
      <c r="C579" s="37"/>
      <c r="D579" s="246" t="s">
        <v>142</v>
      </c>
      <c r="E579" s="37"/>
      <c r="F579" s="247" t="s">
        <v>844</v>
      </c>
      <c r="G579" s="37"/>
      <c r="H579" s="37"/>
      <c r="I579" s="151"/>
      <c r="J579" s="37"/>
      <c r="K579" s="37"/>
      <c r="L579" s="41"/>
      <c r="M579" s="248"/>
      <c r="N579" s="249"/>
      <c r="O579" s="88"/>
      <c r="P579" s="88"/>
      <c r="Q579" s="88"/>
      <c r="R579" s="88"/>
      <c r="S579" s="88"/>
      <c r="T579" s="89"/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T579" s="14" t="s">
        <v>142</v>
      </c>
      <c r="AU579" s="14" t="s">
        <v>87</v>
      </c>
    </row>
    <row r="580" s="2" customFormat="1" ht="21.75" customHeight="1">
      <c r="A580" s="35"/>
      <c r="B580" s="36"/>
      <c r="C580" s="251" t="s">
        <v>845</v>
      </c>
      <c r="D580" s="251" t="s">
        <v>145</v>
      </c>
      <c r="E580" s="252" t="s">
        <v>846</v>
      </c>
      <c r="F580" s="253" t="s">
        <v>847</v>
      </c>
      <c r="G580" s="254" t="s">
        <v>187</v>
      </c>
      <c r="H580" s="255">
        <v>40</v>
      </c>
      <c r="I580" s="256"/>
      <c r="J580" s="257">
        <f>ROUND(I580*H580,2)</f>
        <v>0</v>
      </c>
      <c r="K580" s="253" t="s">
        <v>148</v>
      </c>
      <c r="L580" s="41"/>
      <c r="M580" s="258" t="s">
        <v>1</v>
      </c>
      <c r="N580" s="259" t="s">
        <v>45</v>
      </c>
      <c r="O580" s="88"/>
      <c r="P580" s="242">
        <f>O580*H580</f>
        <v>0</v>
      </c>
      <c r="Q580" s="242">
        <v>0</v>
      </c>
      <c r="R580" s="242">
        <f>Q580*H580</f>
        <v>0</v>
      </c>
      <c r="S580" s="242">
        <v>0</v>
      </c>
      <c r="T580" s="243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244" t="s">
        <v>778</v>
      </c>
      <c r="AT580" s="244" t="s">
        <v>145</v>
      </c>
      <c r="AU580" s="244" t="s">
        <v>87</v>
      </c>
      <c r="AY580" s="14" t="s">
        <v>136</v>
      </c>
      <c r="BE580" s="245">
        <f>IF(N580="základní",J580,0)</f>
        <v>0</v>
      </c>
      <c r="BF580" s="245">
        <f>IF(N580="snížená",J580,0)</f>
        <v>0</v>
      </c>
      <c r="BG580" s="245">
        <f>IF(N580="zákl. přenesená",J580,0)</f>
        <v>0</v>
      </c>
      <c r="BH580" s="245">
        <f>IF(N580="sníž. přenesená",J580,0)</f>
        <v>0</v>
      </c>
      <c r="BI580" s="245">
        <f>IF(N580="nulová",J580,0)</f>
        <v>0</v>
      </c>
      <c r="BJ580" s="14" t="s">
        <v>87</v>
      </c>
      <c r="BK580" s="245">
        <f>ROUND(I580*H580,2)</f>
        <v>0</v>
      </c>
      <c r="BL580" s="14" t="s">
        <v>778</v>
      </c>
      <c r="BM580" s="244" t="s">
        <v>848</v>
      </c>
    </row>
    <row r="581" s="2" customFormat="1">
      <c r="A581" s="35"/>
      <c r="B581" s="36"/>
      <c r="C581" s="37"/>
      <c r="D581" s="246" t="s">
        <v>142</v>
      </c>
      <c r="E581" s="37"/>
      <c r="F581" s="247" t="s">
        <v>847</v>
      </c>
      <c r="G581" s="37"/>
      <c r="H581" s="37"/>
      <c r="I581" s="151"/>
      <c r="J581" s="37"/>
      <c r="K581" s="37"/>
      <c r="L581" s="41"/>
      <c r="M581" s="248"/>
      <c r="N581" s="249"/>
      <c r="O581" s="88"/>
      <c r="P581" s="88"/>
      <c r="Q581" s="88"/>
      <c r="R581" s="88"/>
      <c r="S581" s="88"/>
      <c r="T581" s="89"/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T581" s="14" t="s">
        <v>142</v>
      </c>
      <c r="AU581" s="14" t="s">
        <v>87</v>
      </c>
    </row>
    <row r="582" s="2" customFormat="1" ht="21.75" customHeight="1">
      <c r="A582" s="35"/>
      <c r="B582" s="36"/>
      <c r="C582" s="251" t="s">
        <v>849</v>
      </c>
      <c r="D582" s="251" t="s">
        <v>145</v>
      </c>
      <c r="E582" s="252" t="s">
        <v>850</v>
      </c>
      <c r="F582" s="253" t="s">
        <v>851</v>
      </c>
      <c r="G582" s="254" t="s">
        <v>139</v>
      </c>
      <c r="H582" s="255">
        <v>50</v>
      </c>
      <c r="I582" s="256"/>
      <c r="J582" s="257">
        <f>ROUND(I582*H582,2)</f>
        <v>0</v>
      </c>
      <c r="K582" s="253" t="s">
        <v>148</v>
      </c>
      <c r="L582" s="41"/>
      <c r="M582" s="258" t="s">
        <v>1</v>
      </c>
      <c r="N582" s="259" t="s">
        <v>45</v>
      </c>
      <c r="O582" s="88"/>
      <c r="P582" s="242">
        <f>O582*H582</f>
        <v>0</v>
      </c>
      <c r="Q582" s="242">
        <v>0</v>
      </c>
      <c r="R582" s="242">
        <f>Q582*H582</f>
        <v>0</v>
      </c>
      <c r="S582" s="242">
        <v>0</v>
      </c>
      <c r="T582" s="243">
        <f>S582*H582</f>
        <v>0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244" t="s">
        <v>778</v>
      </c>
      <c r="AT582" s="244" t="s">
        <v>145</v>
      </c>
      <c r="AU582" s="244" t="s">
        <v>87</v>
      </c>
      <c r="AY582" s="14" t="s">
        <v>136</v>
      </c>
      <c r="BE582" s="245">
        <f>IF(N582="základní",J582,0)</f>
        <v>0</v>
      </c>
      <c r="BF582" s="245">
        <f>IF(N582="snížená",J582,0)</f>
        <v>0</v>
      </c>
      <c r="BG582" s="245">
        <f>IF(N582="zákl. přenesená",J582,0)</f>
        <v>0</v>
      </c>
      <c r="BH582" s="245">
        <f>IF(N582="sníž. přenesená",J582,0)</f>
        <v>0</v>
      </c>
      <c r="BI582" s="245">
        <f>IF(N582="nulová",J582,0)</f>
        <v>0</v>
      </c>
      <c r="BJ582" s="14" t="s">
        <v>87</v>
      </c>
      <c r="BK582" s="245">
        <f>ROUND(I582*H582,2)</f>
        <v>0</v>
      </c>
      <c r="BL582" s="14" t="s">
        <v>778</v>
      </c>
      <c r="BM582" s="244" t="s">
        <v>852</v>
      </c>
    </row>
    <row r="583" s="2" customFormat="1">
      <c r="A583" s="35"/>
      <c r="B583" s="36"/>
      <c r="C583" s="37"/>
      <c r="D583" s="246" t="s">
        <v>142</v>
      </c>
      <c r="E583" s="37"/>
      <c r="F583" s="247" t="s">
        <v>851</v>
      </c>
      <c r="G583" s="37"/>
      <c r="H583" s="37"/>
      <c r="I583" s="151"/>
      <c r="J583" s="37"/>
      <c r="K583" s="37"/>
      <c r="L583" s="41"/>
      <c r="M583" s="248"/>
      <c r="N583" s="249"/>
      <c r="O583" s="88"/>
      <c r="P583" s="88"/>
      <c r="Q583" s="88"/>
      <c r="R583" s="88"/>
      <c r="S583" s="88"/>
      <c r="T583" s="89"/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T583" s="14" t="s">
        <v>142</v>
      </c>
      <c r="AU583" s="14" t="s">
        <v>87</v>
      </c>
    </row>
    <row r="584" s="2" customFormat="1" ht="21.75" customHeight="1">
      <c r="A584" s="35"/>
      <c r="B584" s="36"/>
      <c r="C584" s="251" t="s">
        <v>853</v>
      </c>
      <c r="D584" s="251" t="s">
        <v>145</v>
      </c>
      <c r="E584" s="252" t="s">
        <v>854</v>
      </c>
      <c r="F584" s="253" t="s">
        <v>855</v>
      </c>
      <c r="G584" s="254" t="s">
        <v>139</v>
      </c>
      <c r="H584" s="255">
        <v>20</v>
      </c>
      <c r="I584" s="256"/>
      <c r="J584" s="257">
        <f>ROUND(I584*H584,2)</f>
        <v>0</v>
      </c>
      <c r="K584" s="253" t="s">
        <v>148</v>
      </c>
      <c r="L584" s="41"/>
      <c r="M584" s="258" t="s">
        <v>1</v>
      </c>
      <c r="N584" s="259" t="s">
        <v>45</v>
      </c>
      <c r="O584" s="88"/>
      <c r="P584" s="242">
        <f>O584*H584</f>
        <v>0</v>
      </c>
      <c r="Q584" s="242">
        <v>0</v>
      </c>
      <c r="R584" s="242">
        <f>Q584*H584</f>
        <v>0</v>
      </c>
      <c r="S584" s="242">
        <v>0</v>
      </c>
      <c r="T584" s="243">
        <f>S584*H584</f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244" t="s">
        <v>778</v>
      </c>
      <c r="AT584" s="244" t="s">
        <v>145</v>
      </c>
      <c r="AU584" s="244" t="s">
        <v>87</v>
      </c>
      <c r="AY584" s="14" t="s">
        <v>136</v>
      </c>
      <c r="BE584" s="245">
        <f>IF(N584="základní",J584,0)</f>
        <v>0</v>
      </c>
      <c r="BF584" s="245">
        <f>IF(N584="snížená",J584,0)</f>
        <v>0</v>
      </c>
      <c r="BG584" s="245">
        <f>IF(N584="zákl. přenesená",J584,0)</f>
        <v>0</v>
      </c>
      <c r="BH584" s="245">
        <f>IF(N584="sníž. přenesená",J584,0)</f>
        <v>0</v>
      </c>
      <c r="BI584" s="245">
        <f>IF(N584="nulová",J584,0)</f>
        <v>0</v>
      </c>
      <c r="BJ584" s="14" t="s">
        <v>87</v>
      </c>
      <c r="BK584" s="245">
        <f>ROUND(I584*H584,2)</f>
        <v>0</v>
      </c>
      <c r="BL584" s="14" t="s">
        <v>778</v>
      </c>
      <c r="BM584" s="244" t="s">
        <v>856</v>
      </c>
    </row>
    <row r="585" s="2" customFormat="1">
      <c r="A585" s="35"/>
      <c r="B585" s="36"/>
      <c r="C585" s="37"/>
      <c r="D585" s="246" t="s">
        <v>142</v>
      </c>
      <c r="E585" s="37"/>
      <c r="F585" s="247" t="s">
        <v>855</v>
      </c>
      <c r="G585" s="37"/>
      <c r="H585" s="37"/>
      <c r="I585" s="151"/>
      <c r="J585" s="37"/>
      <c r="K585" s="37"/>
      <c r="L585" s="41"/>
      <c r="M585" s="248"/>
      <c r="N585" s="249"/>
      <c r="O585" s="88"/>
      <c r="P585" s="88"/>
      <c r="Q585" s="88"/>
      <c r="R585" s="88"/>
      <c r="S585" s="88"/>
      <c r="T585" s="89"/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T585" s="14" t="s">
        <v>142</v>
      </c>
      <c r="AU585" s="14" t="s">
        <v>87</v>
      </c>
    </row>
    <row r="586" s="2" customFormat="1" ht="21.75" customHeight="1">
      <c r="A586" s="35"/>
      <c r="B586" s="36"/>
      <c r="C586" s="251" t="s">
        <v>857</v>
      </c>
      <c r="D586" s="251" t="s">
        <v>145</v>
      </c>
      <c r="E586" s="252" t="s">
        <v>858</v>
      </c>
      <c r="F586" s="253" t="s">
        <v>859</v>
      </c>
      <c r="G586" s="254" t="s">
        <v>139</v>
      </c>
      <c r="H586" s="255">
        <v>10</v>
      </c>
      <c r="I586" s="256"/>
      <c r="J586" s="257">
        <f>ROUND(I586*H586,2)</f>
        <v>0</v>
      </c>
      <c r="K586" s="253" t="s">
        <v>148</v>
      </c>
      <c r="L586" s="41"/>
      <c r="M586" s="258" t="s">
        <v>1</v>
      </c>
      <c r="N586" s="259" t="s">
        <v>45</v>
      </c>
      <c r="O586" s="88"/>
      <c r="P586" s="242">
        <f>O586*H586</f>
        <v>0</v>
      </c>
      <c r="Q586" s="242">
        <v>0</v>
      </c>
      <c r="R586" s="242">
        <f>Q586*H586</f>
        <v>0</v>
      </c>
      <c r="S586" s="242">
        <v>0</v>
      </c>
      <c r="T586" s="243">
        <f>S586*H586</f>
        <v>0</v>
      </c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R586" s="244" t="s">
        <v>778</v>
      </c>
      <c r="AT586" s="244" t="s">
        <v>145</v>
      </c>
      <c r="AU586" s="244" t="s">
        <v>87</v>
      </c>
      <c r="AY586" s="14" t="s">
        <v>136</v>
      </c>
      <c r="BE586" s="245">
        <f>IF(N586="základní",J586,0)</f>
        <v>0</v>
      </c>
      <c r="BF586" s="245">
        <f>IF(N586="snížená",J586,0)</f>
        <v>0</v>
      </c>
      <c r="BG586" s="245">
        <f>IF(N586="zákl. přenesená",J586,0)</f>
        <v>0</v>
      </c>
      <c r="BH586" s="245">
        <f>IF(N586="sníž. přenesená",J586,0)</f>
        <v>0</v>
      </c>
      <c r="BI586" s="245">
        <f>IF(N586="nulová",J586,0)</f>
        <v>0</v>
      </c>
      <c r="BJ586" s="14" t="s">
        <v>87</v>
      </c>
      <c r="BK586" s="245">
        <f>ROUND(I586*H586,2)</f>
        <v>0</v>
      </c>
      <c r="BL586" s="14" t="s">
        <v>778</v>
      </c>
      <c r="BM586" s="244" t="s">
        <v>860</v>
      </c>
    </row>
    <row r="587" s="2" customFormat="1">
      <c r="A587" s="35"/>
      <c r="B587" s="36"/>
      <c r="C587" s="37"/>
      <c r="D587" s="246" t="s">
        <v>142</v>
      </c>
      <c r="E587" s="37"/>
      <c r="F587" s="247" t="s">
        <v>859</v>
      </c>
      <c r="G587" s="37"/>
      <c r="H587" s="37"/>
      <c r="I587" s="151"/>
      <c r="J587" s="37"/>
      <c r="K587" s="37"/>
      <c r="L587" s="41"/>
      <c r="M587" s="248"/>
      <c r="N587" s="249"/>
      <c r="O587" s="88"/>
      <c r="P587" s="88"/>
      <c r="Q587" s="88"/>
      <c r="R587" s="88"/>
      <c r="S587" s="88"/>
      <c r="T587" s="89"/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T587" s="14" t="s">
        <v>142</v>
      </c>
      <c r="AU587" s="14" t="s">
        <v>87</v>
      </c>
    </row>
    <row r="588" s="2" customFormat="1" ht="21.75" customHeight="1">
      <c r="A588" s="35"/>
      <c r="B588" s="36"/>
      <c r="C588" s="251" t="s">
        <v>861</v>
      </c>
      <c r="D588" s="251" t="s">
        <v>145</v>
      </c>
      <c r="E588" s="252" t="s">
        <v>862</v>
      </c>
      <c r="F588" s="253" t="s">
        <v>863</v>
      </c>
      <c r="G588" s="254" t="s">
        <v>139</v>
      </c>
      <c r="H588" s="255">
        <v>1</v>
      </c>
      <c r="I588" s="256"/>
      <c r="J588" s="257">
        <f>ROUND(I588*H588,2)</f>
        <v>0</v>
      </c>
      <c r="K588" s="253" t="s">
        <v>148</v>
      </c>
      <c r="L588" s="41"/>
      <c r="M588" s="258" t="s">
        <v>1</v>
      </c>
      <c r="N588" s="259" t="s">
        <v>45</v>
      </c>
      <c r="O588" s="88"/>
      <c r="P588" s="242">
        <f>O588*H588</f>
        <v>0</v>
      </c>
      <c r="Q588" s="242">
        <v>0</v>
      </c>
      <c r="R588" s="242">
        <f>Q588*H588</f>
        <v>0</v>
      </c>
      <c r="S588" s="242">
        <v>0</v>
      </c>
      <c r="T588" s="243">
        <f>S588*H588</f>
        <v>0</v>
      </c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R588" s="244" t="s">
        <v>778</v>
      </c>
      <c r="AT588" s="244" t="s">
        <v>145</v>
      </c>
      <c r="AU588" s="244" t="s">
        <v>87</v>
      </c>
      <c r="AY588" s="14" t="s">
        <v>136</v>
      </c>
      <c r="BE588" s="245">
        <f>IF(N588="základní",J588,0)</f>
        <v>0</v>
      </c>
      <c r="BF588" s="245">
        <f>IF(N588="snížená",J588,0)</f>
        <v>0</v>
      </c>
      <c r="BG588" s="245">
        <f>IF(N588="zákl. přenesená",J588,0)</f>
        <v>0</v>
      </c>
      <c r="BH588" s="245">
        <f>IF(N588="sníž. přenesená",J588,0)</f>
        <v>0</v>
      </c>
      <c r="BI588" s="245">
        <f>IF(N588="nulová",J588,0)</f>
        <v>0</v>
      </c>
      <c r="BJ588" s="14" t="s">
        <v>87</v>
      </c>
      <c r="BK588" s="245">
        <f>ROUND(I588*H588,2)</f>
        <v>0</v>
      </c>
      <c r="BL588" s="14" t="s">
        <v>778</v>
      </c>
      <c r="BM588" s="244" t="s">
        <v>864</v>
      </c>
    </row>
    <row r="589" s="2" customFormat="1">
      <c r="A589" s="35"/>
      <c r="B589" s="36"/>
      <c r="C589" s="37"/>
      <c r="D589" s="246" t="s">
        <v>142</v>
      </c>
      <c r="E589" s="37"/>
      <c r="F589" s="247" t="s">
        <v>865</v>
      </c>
      <c r="G589" s="37"/>
      <c r="H589" s="37"/>
      <c r="I589" s="151"/>
      <c r="J589" s="37"/>
      <c r="K589" s="37"/>
      <c r="L589" s="41"/>
      <c r="M589" s="248"/>
      <c r="N589" s="249"/>
      <c r="O589" s="88"/>
      <c r="P589" s="88"/>
      <c r="Q589" s="88"/>
      <c r="R589" s="88"/>
      <c r="S589" s="88"/>
      <c r="T589" s="89"/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T589" s="14" t="s">
        <v>142</v>
      </c>
      <c r="AU589" s="14" t="s">
        <v>87</v>
      </c>
    </row>
    <row r="590" s="2" customFormat="1">
      <c r="A590" s="35"/>
      <c r="B590" s="36"/>
      <c r="C590" s="37"/>
      <c r="D590" s="246" t="s">
        <v>143</v>
      </c>
      <c r="E590" s="37"/>
      <c r="F590" s="250" t="s">
        <v>866</v>
      </c>
      <c r="G590" s="37"/>
      <c r="H590" s="37"/>
      <c r="I590" s="151"/>
      <c r="J590" s="37"/>
      <c r="K590" s="37"/>
      <c r="L590" s="41"/>
      <c r="M590" s="248"/>
      <c r="N590" s="249"/>
      <c r="O590" s="88"/>
      <c r="P590" s="88"/>
      <c r="Q590" s="88"/>
      <c r="R590" s="88"/>
      <c r="S590" s="88"/>
      <c r="T590" s="89"/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T590" s="14" t="s">
        <v>143</v>
      </c>
      <c r="AU590" s="14" t="s">
        <v>87</v>
      </c>
    </row>
    <row r="591" s="2" customFormat="1" ht="21.75" customHeight="1">
      <c r="A591" s="35"/>
      <c r="B591" s="36"/>
      <c r="C591" s="251" t="s">
        <v>867</v>
      </c>
      <c r="D591" s="251" t="s">
        <v>145</v>
      </c>
      <c r="E591" s="252" t="s">
        <v>868</v>
      </c>
      <c r="F591" s="253" t="s">
        <v>869</v>
      </c>
      <c r="G591" s="254" t="s">
        <v>139</v>
      </c>
      <c r="H591" s="255">
        <v>2</v>
      </c>
      <c r="I591" s="256"/>
      <c r="J591" s="257">
        <f>ROUND(I591*H591,2)</f>
        <v>0</v>
      </c>
      <c r="K591" s="253" t="s">
        <v>148</v>
      </c>
      <c r="L591" s="41"/>
      <c r="M591" s="258" t="s">
        <v>1</v>
      </c>
      <c r="N591" s="259" t="s">
        <v>45</v>
      </c>
      <c r="O591" s="88"/>
      <c r="P591" s="242">
        <f>O591*H591</f>
        <v>0</v>
      </c>
      <c r="Q591" s="242">
        <v>0</v>
      </c>
      <c r="R591" s="242">
        <f>Q591*H591</f>
        <v>0</v>
      </c>
      <c r="S591" s="242">
        <v>0</v>
      </c>
      <c r="T591" s="243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244" t="s">
        <v>87</v>
      </c>
      <c r="AT591" s="244" t="s">
        <v>145</v>
      </c>
      <c r="AU591" s="244" t="s">
        <v>87</v>
      </c>
      <c r="AY591" s="14" t="s">
        <v>136</v>
      </c>
      <c r="BE591" s="245">
        <f>IF(N591="základní",J591,0)</f>
        <v>0</v>
      </c>
      <c r="BF591" s="245">
        <f>IF(N591="snížená",J591,0)</f>
        <v>0</v>
      </c>
      <c r="BG591" s="245">
        <f>IF(N591="zákl. přenesená",J591,0)</f>
        <v>0</v>
      </c>
      <c r="BH591" s="245">
        <f>IF(N591="sníž. přenesená",J591,0)</f>
        <v>0</v>
      </c>
      <c r="BI591" s="245">
        <f>IF(N591="nulová",J591,0)</f>
        <v>0</v>
      </c>
      <c r="BJ591" s="14" t="s">
        <v>87</v>
      </c>
      <c r="BK591" s="245">
        <f>ROUND(I591*H591,2)</f>
        <v>0</v>
      </c>
      <c r="BL591" s="14" t="s">
        <v>87</v>
      </c>
      <c r="BM591" s="244" t="s">
        <v>870</v>
      </c>
    </row>
    <row r="592" s="2" customFormat="1">
      <c r="A592" s="35"/>
      <c r="B592" s="36"/>
      <c r="C592" s="37"/>
      <c r="D592" s="246" t="s">
        <v>142</v>
      </c>
      <c r="E592" s="37"/>
      <c r="F592" s="247" t="s">
        <v>871</v>
      </c>
      <c r="G592" s="37"/>
      <c r="H592" s="37"/>
      <c r="I592" s="151"/>
      <c r="J592" s="37"/>
      <c r="K592" s="37"/>
      <c r="L592" s="41"/>
      <c r="M592" s="248"/>
      <c r="N592" s="249"/>
      <c r="O592" s="88"/>
      <c r="P592" s="88"/>
      <c r="Q592" s="88"/>
      <c r="R592" s="88"/>
      <c r="S592" s="88"/>
      <c r="T592" s="89"/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T592" s="14" t="s">
        <v>142</v>
      </c>
      <c r="AU592" s="14" t="s">
        <v>87</v>
      </c>
    </row>
    <row r="593" s="2" customFormat="1">
      <c r="A593" s="35"/>
      <c r="B593" s="36"/>
      <c r="C593" s="37"/>
      <c r="D593" s="246" t="s">
        <v>143</v>
      </c>
      <c r="E593" s="37"/>
      <c r="F593" s="250" t="s">
        <v>866</v>
      </c>
      <c r="G593" s="37"/>
      <c r="H593" s="37"/>
      <c r="I593" s="151"/>
      <c r="J593" s="37"/>
      <c r="K593" s="37"/>
      <c r="L593" s="41"/>
      <c r="M593" s="248"/>
      <c r="N593" s="249"/>
      <c r="O593" s="88"/>
      <c r="P593" s="88"/>
      <c r="Q593" s="88"/>
      <c r="R593" s="88"/>
      <c r="S593" s="88"/>
      <c r="T593" s="89"/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T593" s="14" t="s">
        <v>143</v>
      </c>
      <c r="AU593" s="14" t="s">
        <v>87</v>
      </c>
    </row>
    <row r="594" s="2" customFormat="1" ht="21.75" customHeight="1">
      <c r="A594" s="35"/>
      <c r="B594" s="36"/>
      <c r="C594" s="251" t="s">
        <v>872</v>
      </c>
      <c r="D594" s="251" t="s">
        <v>145</v>
      </c>
      <c r="E594" s="252" t="s">
        <v>873</v>
      </c>
      <c r="F594" s="253" t="s">
        <v>874</v>
      </c>
      <c r="G594" s="254" t="s">
        <v>139</v>
      </c>
      <c r="H594" s="255">
        <v>1</v>
      </c>
      <c r="I594" s="256"/>
      <c r="J594" s="257">
        <f>ROUND(I594*H594,2)</f>
        <v>0</v>
      </c>
      <c r="K594" s="253" t="s">
        <v>148</v>
      </c>
      <c r="L594" s="41"/>
      <c r="M594" s="258" t="s">
        <v>1</v>
      </c>
      <c r="N594" s="259" t="s">
        <v>45</v>
      </c>
      <c r="O594" s="88"/>
      <c r="P594" s="242">
        <f>O594*H594</f>
        <v>0</v>
      </c>
      <c r="Q594" s="242">
        <v>0</v>
      </c>
      <c r="R594" s="242">
        <f>Q594*H594</f>
        <v>0</v>
      </c>
      <c r="S594" s="242">
        <v>0</v>
      </c>
      <c r="T594" s="243">
        <f>S594*H594</f>
        <v>0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244" t="s">
        <v>87</v>
      </c>
      <c r="AT594" s="244" t="s">
        <v>145</v>
      </c>
      <c r="AU594" s="244" t="s">
        <v>87</v>
      </c>
      <c r="AY594" s="14" t="s">
        <v>136</v>
      </c>
      <c r="BE594" s="245">
        <f>IF(N594="základní",J594,0)</f>
        <v>0</v>
      </c>
      <c r="BF594" s="245">
        <f>IF(N594="snížená",J594,0)</f>
        <v>0</v>
      </c>
      <c r="BG594" s="245">
        <f>IF(N594="zákl. přenesená",J594,0)</f>
        <v>0</v>
      </c>
      <c r="BH594" s="245">
        <f>IF(N594="sníž. přenesená",J594,0)</f>
        <v>0</v>
      </c>
      <c r="BI594" s="245">
        <f>IF(N594="nulová",J594,0)</f>
        <v>0</v>
      </c>
      <c r="BJ594" s="14" t="s">
        <v>87</v>
      </c>
      <c r="BK594" s="245">
        <f>ROUND(I594*H594,2)</f>
        <v>0</v>
      </c>
      <c r="BL594" s="14" t="s">
        <v>87</v>
      </c>
      <c r="BM594" s="244" t="s">
        <v>875</v>
      </c>
    </row>
    <row r="595" s="2" customFormat="1">
      <c r="A595" s="35"/>
      <c r="B595" s="36"/>
      <c r="C595" s="37"/>
      <c r="D595" s="246" t="s">
        <v>142</v>
      </c>
      <c r="E595" s="37"/>
      <c r="F595" s="247" t="s">
        <v>876</v>
      </c>
      <c r="G595" s="37"/>
      <c r="H595" s="37"/>
      <c r="I595" s="151"/>
      <c r="J595" s="37"/>
      <c r="K595" s="37"/>
      <c r="L595" s="41"/>
      <c r="M595" s="248"/>
      <c r="N595" s="249"/>
      <c r="O595" s="88"/>
      <c r="P595" s="88"/>
      <c r="Q595" s="88"/>
      <c r="R595" s="88"/>
      <c r="S595" s="88"/>
      <c r="T595" s="89"/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T595" s="14" t="s">
        <v>142</v>
      </c>
      <c r="AU595" s="14" t="s">
        <v>87</v>
      </c>
    </row>
    <row r="596" s="2" customFormat="1">
      <c r="A596" s="35"/>
      <c r="B596" s="36"/>
      <c r="C596" s="37"/>
      <c r="D596" s="246" t="s">
        <v>143</v>
      </c>
      <c r="E596" s="37"/>
      <c r="F596" s="250" t="s">
        <v>877</v>
      </c>
      <c r="G596" s="37"/>
      <c r="H596" s="37"/>
      <c r="I596" s="151"/>
      <c r="J596" s="37"/>
      <c r="K596" s="37"/>
      <c r="L596" s="41"/>
      <c r="M596" s="248"/>
      <c r="N596" s="249"/>
      <c r="O596" s="88"/>
      <c r="P596" s="88"/>
      <c r="Q596" s="88"/>
      <c r="R596" s="88"/>
      <c r="S596" s="88"/>
      <c r="T596" s="89"/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T596" s="14" t="s">
        <v>143</v>
      </c>
      <c r="AU596" s="14" t="s">
        <v>87</v>
      </c>
    </row>
    <row r="597" s="2" customFormat="1" ht="21.75" customHeight="1">
      <c r="A597" s="35"/>
      <c r="B597" s="36"/>
      <c r="C597" s="251" t="s">
        <v>878</v>
      </c>
      <c r="D597" s="251" t="s">
        <v>145</v>
      </c>
      <c r="E597" s="252" t="s">
        <v>879</v>
      </c>
      <c r="F597" s="253" t="s">
        <v>880</v>
      </c>
      <c r="G597" s="254" t="s">
        <v>139</v>
      </c>
      <c r="H597" s="255">
        <v>1</v>
      </c>
      <c r="I597" s="256"/>
      <c r="J597" s="257">
        <f>ROUND(I597*H597,2)</f>
        <v>0</v>
      </c>
      <c r="K597" s="253" t="s">
        <v>148</v>
      </c>
      <c r="L597" s="41"/>
      <c r="M597" s="258" t="s">
        <v>1</v>
      </c>
      <c r="N597" s="259" t="s">
        <v>45</v>
      </c>
      <c r="O597" s="88"/>
      <c r="P597" s="242">
        <f>O597*H597</f>
        <v>0</v>
      </c>
      <c r="Q597" s="242">
        <v>0</v>
      </c>
      <c r="R597" s="242">
        <f>Q597*H597</f>
        <v>0</v>
      </c>
      <c r="S597" s="242">
        <v>0</v>
      </c>
      <c r="T597" s="243">
        <f>S597*H597</f>
        <v>0</v>
      </c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R597" s="244" t="s">
        <v>778</v>
      </c>
      <c r="AT597" s="244" t="s">
        <v>145</v>
      </c>
      <c r="AU597" s="244" t="s">
        <v>87</v>
      </c>
      <c r="AY597" s="14" t="s">
        <v>136</v>
      </c>
      <c r="BE597" s="245">
        <f>IF(N597="základní",J597,0)</f>
        <v>0</v>
      </c>
      <c r="BF597" s="245">
        <f>IF(N597="snížená",J597,0)</f>
        <v>0</v>
      </c>
      <c r="BG597" s="245">
        <f>IF(N597="zákl. přenesená",J597,0)</f>
        <v>0</v>
      </c>
      <c r="BH597" s="245">
        <f>IF(N597="sníž. přenesená",J597,0)</f>
        <v>0</v>
      </c>
      <c r="BI597" s="245">
        <f>IF(N597="nulová",J597,0)</f>
        <v>0</v>
      </c>
      <c r="BJ597" s="14" t="s">
        <v>87</v>
      </c>
      <c r="BK597" s="245">
        <f>ROUND(I597*H597,2)</f>
        <v>0</v>
      </c>
      <c r="BL597" s="14" t="s">
        <v>778</v>
      </c>
      <c r="BM597" s="244" t="s">
        <v>881</v>
      </c>
    </row>
    <row r="598" s="2" customFormat="1">
      <c r="A598" s="35"/>
      <c r="B598" s="36"/>
      <c r="C598" s="37"/>
      <c r="D598" s="246" t="s">
        <v>142</v>
      </c>
      <c r="E598" s="37"/>
      <c r="F598" s="247" t="s">
        <v>882</v>
      </c>
      <c r="G598" s="37"/>
      <c r="H598" s="37"/>
      <c r="I598" s="151"/>
      <c r="J598" s="37"/>
      <c r="K598" s="37"/>
      <c r="L598" s="41"/>
      <c r="M598" s="248"/>
      <c r="N598" s="249"/>
      <c r="O598" s="88"/>
      <c r="P598" s="88"/>
      <c r="Q598" s="88"/>
      <c r="R598" s="88"/>
      <c r="S598" s="88"/>
      <c r="T598" s="89"/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T598" s="14" t="s">
        <v>142</v>
      </c>
      <c r="AU598" s="14" t="s">
        <v>87</v>
      </c>
    </row>
    <row r="599" s="2" customFormat="1">
      <c r="A599" s="35"/>
      <c r="B599" s="36"/>
      <c r="C599" s="37"/>
      <c r="D599" s="246" t="s">
        <v>143</v>
      </c>
      <c r="E599" s="37"/>
      <c r="F599" s="250" t="s">
        <v>883</v>
      </c>
      <c r="G599" s="37"/>
      <c r="H599" s="37"/>
      <c r="I599" s="151"/>
      <c r="J599" s="37"/>
      <c r="K599" s="37"/>
      <c r="L599" s="41"/>
      <c r="M599" s="248"/>
      <c r="N599" s="249"/>
      <c r="O599" s="88"/>
      <c r="P599" s="88"/>
      <c r="Q599" s="88"/>
      <c r="R599" s="88"/>
      <c r="S599" s="88"/>
      <c r="T599" s="89"/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T599" s="14" t="s">
        <v>143</v>
      </c>
      <c r="AU599" s="14" t="s">
        <v>87</v>
      </c>
    </row>
    <row r="600" s="2" customFormat="1" ht="21.75" customHeight="1">
      <c r="A600" s="35"/>
      <c r="B600" s="36"/>
      <c r="C600" s="251" t="s">
        <v>884</v>
      </c>
      <c r="D600" s="251" t="s">
        <v>145</v>
      </c>
      <c r="E600" s="252" t="s">
        <v>885</v>
      </c>
      <c r="F600" s="253" t="s">
        <v>886</v>
      </c>
      <c r="G600" s="254" t="s">
        <v>139</v>
      </c>
      <c r="H600" s="255">
        <v>1</v>
      </c>
      <c r="I600" s="256"/>
      <c r="J600" s="257">
        <f>ROUND(I600*H600,2)</f>
        <v>0</v>
      </c>
      <c r="K600" s="253" t="s">
        <v>148</v>
      </c>
      <c r="L600" s="41"/>
      <c r="M600" s="258" t="s">
        <v>1</v>
      </c>
      <c r="N600" s="259" t="s">
        <v>45</v>
      </c>
      <c r="O600" s="88"/>
      <c r="P600" s="242">
        <f>O600*H600</f>
        <v>0</v>
      </c>
      <c r="Q600" s="242">
        <v>0</v>
      </c>
      <c r="R600" s="242">
        <f>Q600*H600</f>
        <v>0</v>
      </c>
      <c r="S600" s="242">
        <v>0</v>
      </c>
      <c r="T600" s="243">
        <f>S600*H600</f>
        <v>0</v>
      </c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R600" s="244" t="s">
        <v>778</v>
      </c>
      <c r="AT600" s="244" t="s">
        <v>145</v>
      </c>
      <c r="AU600" s="244" t="s">
        <v>87</v>
      </c>
      <c r="AY600" s="14" t="s">
        <v>136</v>
      </c>
      <c r="BE600" s="245">
        <f>IF(N600="základní",J600,0)</f>
        <v>0</v>
      </c>
      <c r="BF600" s="245">
        <f>IF(N600="snížená",J600,0)</f>
        <v>0</v>
      </c>
      <c r="BG600" s="245">
        <f>IF(N600="zákl. přenesená",J600,0)</f>
        <v>0</v>
      </c>
      <c r="BH600" s="245">
        <f>IF(N600="sníž. přenesená",J600,0)</f>
        <v>0</v>
      </c>
      <c r="BI600" s="245">
        <f>IF(N600="nulová",J600,0)</f>
        <v>0</v>
      </c>
      <c r="BJ600" s="14" t="s">
        <v>87</v>
      </c>
      <c r="BK600" s="245">
        <f>ROUND(I600*H600,2)</f>
        <v>0</v>
      </c>
      <c r="BL600" s="14" t="s">
        <v>778</v>
      </c>
      <c r="BM600" s="244" t="s">
        <v>887</v>
      </c>
    </row>
    <row r="601" s="2" customFormat="1">
      <c r="A601" s="35"/>
      <c r="B601" s="36"/>
      <c r="C601" s="37"/>
      <c r="D601" s="246" t="s">
        <v>142</v>
      </c>
      <c r="E601" s="37"/>
      <c r="F601" s="247" t="s">
        <v>886</v>
      </c>
      <c r="G601" s="37"/>
      <c r="H601" s="37"/>
      <c r="I601" s="151"/>
      <c r="J601" s="37"/>
      <c r="K601" s="37"/>
      <c r="L601" s="41"/>
      <c r="M601" s="248"/>
      <c r="N601" s="249"/>
      <c r="O601" s="88"/>
      <c r="P601" s="88"/>
      <c r="Q601" s="88"/>
      <c r="R601" s="88"/>
      <c r="S601" s="88"/>
      <c r="T601" s="89"/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T601" s="14" t="s">
        <v>142</v>
      </c>
      <c r="AU601" s="14" t="s">
        <v>87</v>
      </c>
    </row>
    <row r="602" s="2" customFormat="1">
      <c r="A602" s="35"/>
      <c r="B602" s="36"/>
      <c r="C602" s="37"/>
      <c r="D602" s="246" t="s">
        <v>143</v>
      </c>
      <c r="E602" s="37"/>
      <c r="F602" s="250" t="s">
        <v>877</v>
      </c>
      <c r="G602" s="37"/>
      <c r="H602" s="37"/>
      <c r="I602" s="151"/>
      <c r="J602" s="37"/>
      <c r="K602" s="37"/>
      <c r="L602" s="41"/>
      <c r="M602" s="248"/>
      <c r="N602" s="249"/>
      <c r="O602" s="88"/>
      <c r="P602" s="88"/>
      <c r="Q602" s="88"/>
      <c r="R602" s="88"/>
      <c r="S602" s="88"/>
      <c r="T602" s="89"/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T602" s="14" t="s">
        <v>143</v>
      </c>
      <c r="AU602" s="14" t="s">
        <v>87</v>
      </c>
    </row>
    <row r="603" s="2" customFormat="1" ht="44.25" customHeight="1">
      <c r="A603" s="35"/>
      <c r="B603" s="36"/>
      <c r="C603" s="251" t="s">
        <v>888</v>
      </c>
      <c r="D603" s="251" t="s">
        <v>145</v>
      </c>
      <c r="E603" s="252" t="s">
        <v>889</v>
      </c>
      <c r="F603" s="253" t="s">
        <v>890</v>
      </c>
      <c r="G603" s="254" t="s">
        <v>139</v>
      </c>
      <c r="H603" s="255">
        <v>1</v>
      </c>
      <c r="I603" s="256"/>
      <c r="J603" s="257">
        <f>ROUND(I603*H603,2)</f>
        <v>0</v>
      </c>
      <c r="K603" s="253" t="s">
        <v>148</v>
      </c>
      <c r="L603" s="41"/>
      <c r="M603" s="258" t="s">
        <v>1</v>
      </c>
      <c r="N603" s="259" t="s">
        <v>45</v>
      </c>
      <c r="O603" s="88"/>
      <c r="P603" s="242">
        <f>O603*H603</f>
        <v>0</v>
      </c>
      <c r="Q603" s="242">
        <v>0</v>
      </c>
      <c r="R603" s="242">
        <f>Q603*H603</f>
        <v>0</v>
      </c>
      <c r="S603" s="242">
        <v>0</v>
      </c>
      <c r="T603" s="243">
        <f>S603*H603</f>
        <v>0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244" t="s">
        <v>87</v>
      </c>
      <c r="AT603" s="244" t="s">
        <v>145</v>
      </c>
      <c r="AU603" s="244" t="s">
        <v>87</v>
      </c>
      <c r="AY603" s="14" t="s">
        <v>136</v>
      </c>
      <c r="BE603" s="245">
        <f>IF(N603="základní",J603,0)</f>
        <v>0</v>
      </c>
      <c r="BF603" s="245">
        <f>IF(N603="snížená",J603,0)</f>
        <v>0</v>
      </c>
      <c r="BG603" s="245">
        <f>IF(N603="zákl. přenesená",J603,0)</f>
        <v>0</v>
      </c>
      <c r="BH603" s="245">
        <f>IF(N603="sníž. přenesená",J603,0)</f>
        <v>0</v>
      </c>
      <c r="BI603" s="245">
        <f>IF(N603="nulová",J603,0)</f>
        <v>0</v>
      </c>
      <c r="BJ603" s="14" t="s">
        <v>87</v>
      </c>
      <c r="BK603" s="245">
        <f>ROUND(I603*H603,2)</f>
        <v>0</v>
      </c>
      <c r="BL603" s="14" t="s">
        <v>87</v>
      </c>
      <c r="BM603" s="244" t="s">
        <v>891</v>
      </c>
    </row>
    <row r="604" s="2" customFormat="1">
      <c r="A604" s="35"/>
      <c r="B604" s="36"/>
      <c r="C604" s="37"/>
      <c r="D604" s="246" t="s">
        <v>142</v>
      </c>
      <c r="E604" s="37"/>
      <c r="F604" s="247" t="s">
        <v>892</v>
      </c>
      <c r="G604" s="37"/>
      <c r="H604" s="37"/>
      <c r="I604" s="151"/>
      <c r="J604" s="37"/>
      <c r="K604" s="37"/>
      <c r="L604" s="41"/>
      <c r="M604" s="248"/>
      <c r="N604" s="249"/>
      <c r="O604" s="88"/>
      <c r="P604" s="88"/>
      <c r="Q604" s="88"/>
      <c r="R604" s="88"/>
      <c r="S604" s="88"/>
      <c r="T604" s="89"/>
      <c r="U604" s="35"/>
      <c r="V604" s="35"/>
      <c r="W604" s="35"/>
      <c r="X604" s="35"/>
      <c r="Y604" s="35"/>
      <c r="Z604" s="35"/>
      <c r="AA604" s="35"/>
      <c r="AB604" s="35"/>
      <c r="AC604" s="35"/>
      <c r="AD604" s="35"/>
      <c r="AE604" s="35"/>
      <c r="AT604" s="14" t="s">
        <v>142</v>
      </c>
      <c r="AU604" s="14" t="s">
        <v>87</v>
      </c>
    </row>
    <row r="605" s="2" customFormat="1">
      <c r="A605" s="35"/>
      <c r="B605" s="36"/>
      <c r="C605" s="37"/>
      <c r="D605" s="246" t="s">
        <v>143</v>
      </c>
      <c r="E605" s="37"/>
      <c r="F605" s="250" t="s">
        <v>893</v>
      </c>
      <c r="G605" s="37"/>
      <c r="H605" s="37"/>
      <c r="I605" s="151"/>
      <c r="J605" s="37"/>
      <c r="K605" s="37"/>
      <c r="L605" s="41"/>
      <c r="M605" s="248"/>
      <c r="N605" s="249"/>
      <c r="O605" s="88"/>
      <c r="P605" s="88"/>
      <c r="Q605" s="88"/>
      <c r="R605" s="88"/>
      <c r="S605" s="88"/>
      <c r="T605" s="89"/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T605" s="14" t="s">
        <v>143</v>
      </c>
      <c r="AU605" s="14" t="s">
        <v>87</v>
      </c>
    </row>
    <row r="606" s="2" customFormat="1" ht="33" customHeight="1">
      <c r="A606" s="35"/>
      <c r="B606" s="36"/>
      <c r="C606" s="251" t="s">
        <v>894</v>
      </c>
      <c r="D606" s="251" t="s">
        <v>145</v>
      </c>
      <c r="E606" s="252" t="s">
        <v>895</v>
      </c>
      <c r="F606" s="253" t="s">
        <v>896</v>
      </c>
      <c r="G606" s="254" t="s">
        <v>139</v>
      </c>
      <c r="H606" s="255">
        <v>20</v>
      </c>
      <c r="I606" s="256"/>
      <c r="J606" s="257">
        <f>ROUND(I606*H606,2)</f>
        <v>0</v>
      </c>
      <c r="K606" s="253" t="s">
        <v>148</v>
      </c>
      <c r="L606" s="41"/>
      <c r="M606" s="258" t="s">
        <v>1</v>
      </c>
      <c r="N606" s="259" t="s">
        <v>45</v>
      </c>
      <c r="O606" s="88"/>
      <c r="P606" s="242">
        <f>O606*H606</f>
        <v>0</v>
      </c>
      <c r="Q606" s="242">
        <v>0</v>
      </c>
      <c r="R606" s="242">
        <f>Q606*H606</f>
        <v>0</v>
      </c>
      <c r="S606" s="242">
        <v>0</v>
      </c>
      <c r="T606" s="243">
        <f>S606*H606</f>
        <v>0</v>
      </c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R606" s="244" t="s">
        <v>87</v>
      </c>
      <c r="AT606" s="244" t="s">
        <v>145</v>
      </c>
      <c r="AU606" s="244" t="s">
        <v>87</v>
      </c>
      <c r="AY606" s="14" t="s">
        <v>136</v>
      </c>
      <c r="BE606" s="245">
        <f>IF(N606="základní",J606,0)</f>
        <v>0</v>
      </c>
      <c r="BF606" s="245">
        <f>IF(N606="snížená",J606,0)</f>
        <v>0</v>
      </c>
      <c r="BG606" s="245">
        <f>IF(N606="zákl. přenesená",J606,0)</f>
        <v>0</v>
      </c>
      <c r="BH606" s="245">
        <f>IF(N606="sníž. přenesená",J606,0)</f>
        <v>0</v>
      </c>
      <c r="BI606" s="245">
        <f>IF(N606="nulová",J606,0)</f>
        <v>0</v>
      </c>
      <c r="BJ606" s="14" t="s">
        <v>87</v>
      </c>
      <c r="BK606" s="245">
        <f>ROUND(I606*H606,2)</f>
        <v>0</v>
      </c>
      <c r="BL606" s="14" t="s">
        <v>87</v>
      </c>
      <c r="BM606" s="244" t="s">
        <v>897</v>
      </c>
    </row>
    <row r="607" s="2" customFormat="1">
      <c r="A607" s="35"/>
      <c r="B607" s="36"/>
      <c r="C607" s="37"/>
      <c r="D607" s="246" t="s">
        <v>142</v>
      </c>
      <c r="E607" s="37"/>
      <c r="F607" s="247" t="s">
        <v>898</v>
      </c>
      <c r="G607" s="37"/>
      <c r="H607" s="37"/>
      <c r="I607" s="151"/>
      <c r="J607" s="37"/>
      <c r="K607" s="37"/>
      <c r="L607" s="41"/>
      <c r="M607" s="248"/>
      <c r="N607" s="249"/>
      <c r="O607" s="88"/>
      <c r="P607" s="88"/>
      <c r="Q607" s="88"/>
      <c r="R607" s="88"/>
      <c r="S607" s="88"/>
      <c r="T607" s="89"/>
      <c r="U607" s="35"/>
      <c r="V607" s="35"/>
      <c r="W607" s="35"/>
      <c r="X607" s="35"/>
      <c r="Y607" s="35"/>
      <c r="Z607" s="35"/>
      <c r="AA607" s="35"/>
      <c r="AB607" s="35"/>
      <c r="AC607" s="35"/>
      <c r="AD607" s="35"/>
      <c r="AE607" s="35"/>
      <c r="AT607" s="14" t="s">
        <v>142</v>
      </c>
      <c r="AU607" s="14" t="s">
        <v>87</v>
      </c>
    </row>
    <row r="608" s="2" customFormat="1">
      <c r="A608" s="35"/>
      <c r="B608" s="36"/>
      <c r="C608" s="37"/>
      <c r="D608" s="246" t="s">
        <v>143</v>
      </c>
      <c r="E608" s="37"/>
      <c r="F608" s="250" t="s">
        <v>899</v>
      </c>
      <c r="G608" s="37"/>
      <c r="H608" s="37"/>
      <c r="I608" s="151"/>
      <c r="J608" s="37"/>
      <c r="K608" s="37"/>
      <c r="L608" s="41"/>
      <c r="M608" s="248"/>
      <c r="N608" s="249"/>
      <c r="O608" s="88"/>
      <c r="P608" s="88"/>
      <c r="Q608" s="88"/>
      <c r="R608" s="88"/>
      <c r="S608" s="88"/>
      <c r="T608" s="89"/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T608" s="14" t="s">
        <v>143</v>
      </c>
      <c r="AU608" s="14" t="s">
        <v>87</v>
      </c>
    </row>
    <row r="609" s="2" customFormat="1" ht="21.75" customHeight="1">
      <c r="A609" s="35"/>
      <c r="B609" s="36"/>
      <c r="C609" s="251" t="s">
        <v>900</v>
      </c>
      <c r="D609" s="251" t="s">
        <v>145</v>
      </c>
      <c r="E609" s="252" t="s">
        <v>901</v>
      </c>
      <c r="F609" s="253" t="s">
        <v>902</v>
      </c>
      <c r="G609" s="254" t="s">
        <v>139</v>
      </c>
      <c r="H609" s="255">
        <v>18</v>
      </c>
      <c r="I609" s="256"/>
      <c r="J609" s="257">
        <f>ROUND(I609*H609,2)</f>
        <v>0</v>
      </c>
      <c r="K609" s="253" t="s">
        <v>148</v>
      </c>
      <c r="L609" s="41"/>
      <c r="M609" s="258" t="s">
        <v>1</v>
      </c>
      <c r="N609" s="259" t="s">
        <v>45</v>
      </c>
      <c r="O609" s="88"/>
      <c r="P609" s="242">
        <f>O609*H609</f>
        <v>0</v>
      </c>
      <c r="Q609" s="242">
        <v>0</v>
      </c>
      <c r="R609" s="242">
        <f>Q609*H609</f>
        <v>0</v>
      </c>
      <c r="S609" s="242">
        <v>0</v>
      </c>
      <c r="T609" s="243">
        <f>S609*H609</f>
        <v>0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244" t="s">
        <v>778</v>
      </c>
      <c r="AT609" s="244" t="s">
        <v>145</v>
      </c>
      <c r="AU609" s="244" t="s">
        <v>87</v>
      </c>
      <c r="AY609" s="14" t="s">
        <v>136</v>
      </c>
      <c r="BE609" s="245">
        <f>IF(N609="základní",J609,0)</f>
        <v>0</v>
      </c>
      <c r="BF609" s="245">
        <f>IF(N609="snížená",J609,0)</f>
        <v>0</v>
      </c>
      <c r="BG609" s="245">
        <f>IF(N609="zákl. přenesená",J609,0)</f>
        <v>0</v>
      </c>
      <c r="BH609" s="245">
        <f>IF(N609="sníž. přenesená",J609,0)</f>
        <v>0</v>
      </c>
      <c r="BI609" s="245">
        <f>IF(N609="nulová",J609,0)</f>
        <v>0</v>
      </c>
      <c r="BJ609" s="14" t="s">
        <v>87</v>
      </c>
      <c r="BK609" s="245">
        <f>ROUND(I609*H609,2)</f>
        <v>0</v>
      </c>
      <c r="BL609" s="14" t="s">
        <v>778</v>
      </c>
      <c r="BM609" s="244" t="s">
        <v>903</v>
      </c>
    </row>
    <row r="610" s="2" customFormat="1">
      <c r="A610" s="35"/>
      <c r="B610" s="36"/>
      <c r="C610" s="37"/>
      <c r="D610" s="246" t="s">
        <v>142</v>
      </c>
      <c r="E610" s="37"/>
      <c r="F610" s="247" t="s">
        <v>904</v>
      </c>
      <c r="G610" s="37"/>
      <c r="H610" s="37"/>
      <c r="I610" s="151"/>
      <c r="J610" s="37"/>
      <c r="K610" s="37"/>
      <c r="L610" s="41"/>
      <c r="M610" s="248"/>
      <c r="N610" s="249"/>
      <c r="O610" s="88"/>
      <c r="P610" s="88"/>
      <c r="Q610" s="88"/>
      <c r="R610" s="88"/>
      <c r="S610" s="88"/>
      <c r="T610" s="89"/>
      <c r="U610" s="35"/>
      <c r="V610" s="35"/>
      <c r="W610" s="35"/>
      <c r="X610" s="35"/>
      <c r="Y610" s="35"/>
      <c r="Z610" s="35"/>
      <c r="AA610" s="35"/>
      <c r="AB610" s="35"/>
      <c r="AC610" s="35"/>
      <c r="AD610" s="35"/>
      <c r="AE610" s="35"/>
      <c r="AT610" s="14" t="s">
        <v>142</v>
      </c>
      <c r="AU610" s="14" t="s">
        <v>87</v>
      </c>
    </row>
    <row r="611" s="2" customFormat="1" ht="21.75" customHeight="1">
      <c r="A611" s="35"/>
      <c r="B611" s="36"/>
      <c r="C611" s="251" t="s">
        <v>905</v>
      </c>
      <c r="D611" s="251" t="s">
        <v>145</v>
      </c>
      <c r="E611" s="252" t="s">
        <v>906</v>
      </c>
      <c r="F611" s="253" t="s">
        <v>907</v>
      </c>
      <c r="G611" s="254" t="s">
        <v>139</v>
      </c>
      <c r="H611" s="255">
        <v>27</v>
      </c>
      <c r="I611" s="256"/>
      <c r="J611" s="257">
        <f>ROUND(I611*H611,2)</f>
        <v>0</v>
      </c>
      <c r="K611" s="253" t="s">
        <v>148</v>
      </c>
      <c r="L611" s="41"/>
      <c r="M611" s="258" t="s">
        <v>1</v>
      </c>
      <c r="N611" s="259" t="s">
        <v>45</v>
      </c>
      <c r="O611" s="88"/>
      <c r="P611" s="242">
        <f>O611*H611</f>
        <v>0</v>
      </c>
      <c r="Q611" s="242">
        <v>0</v>
      </c>
      <c r="R611" s="242">
        <f>Q611*H611</f>
        <v>0</v>
      </c>
      <c r="S611" s="242">
        <v>0</v>
      </c>
      <c r="T611" s="243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244" t="s">
        <v>778</v>
      </c>
      <c r="AT611" s="244" t="s">
        <v>145</v>
      </c>
      <c r="AU611" s="244" t="s">
        <v>87</v>
      </c>
      <c r="AY611" s="14" t="s">
        <v>136</v>
      </c>
      <c r="BE611" s="245">
        <f>IF(N611="základní",J611,0)</f>
        <v>0</v>
      </c>
      <c r="BF611" s="245">
        <f>IF(N611="snížená",J611,0)</f>
        <v>0</v>
      </c>
      <c r="BG611" s="245">
        <f>IF(N611="zákl. přenesená",J611,0)</f>
        <v>0</v>
      </c>
      <c r="BH611" s="245">
        <f>IF(N611="sníž. přenesená",J611,0)</f>
        <v>0</v>
      </c>
      <c r="BI611" s="245">
        <f>IF(N611="nulová",J611,0)</f>
        <v>0</v>
      </c>
      <c r="BJ611" s="14" t="s">
        <v>87</v>
      </c>
      <c r="BK611" s="245">
        <f>ROUND(I611*H611,2)</f>
        <v>0</v>
      </c>
      <c r="BL611" s="14" t="s">
        <v>778</v>
      </c>
      <c r="BM611" s="244" t="s">
        <v>908</v>
      </c>
    </row>
    <row r="612" s="2" customFormat="1">
      <c r="A612" s="35"/>
      <c r="B612" s="36"/>
      <c r="C612" s="37"/>
      <c r="D612" s="246" t="s">
        <v>142</v>
      </c>
      <c r="E612" s="37"/>
      <c r="F612" s="247" t="s">
        <v>909</v>
      </c>
      <c r="G612" s="37"/>
      <c r="H612" s="37"/>
      <c r="I612" s="151"/>
      <c r="J612" s="37"/>
      <c r="K612" s="37"/>
      <c r="L612" s="41"/>
      <c r="M612" s="248"/>
      <c r="N612" s="249"/>
      <c r="O612" s="88"/>
      <c r="P612" s="88"/>
      <c r="Q612" s="88"/>
      <c r="R612" s="88"/>
      <c r="S612" s="88"/>
      <c r="T612" s="89"/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T612" s="14" t="s">
        <v>142</v>
      </c>
      <c r="AU612" s="14" t="s">
        <v>87</v>
      </c>
    </row>
    <row r="613" s="2" customFormat="1" ht="21.75" customHeight="1">
      <c r="A613" s="35"/>
      <c r="B613" s="36"/>
      <c r="C613" s="251" t="s">
        <v>910</v>
      </c>
      <c r="D613" s="251" t="s">
        <v>145</v>
      </c>
      <c r="E613" s="252" t="s">
        <v>911</v>
      </c>
      <c r="F613" s="253" t="s">
        <v>912</v>
      </c>
      <c r="G613" s="254" t="s">
        <v>139</v>
      </c>
      <c r="H613" s="255">
        <v>27</v>
      </c>
      <c r="I613" s="256"/>
      <c r="J613" s="257">
        <f>ROUND(I613*H613,2)</f>
        <v>0</v>
      </c>
      <c r="K613" s="253" t="s">
        <v>148</v>
      </c>
      <c r="L613" s="41"/>
      <c r="M613" s="258" t="s">
        <v>1</v>
      </c>
      <c r="N613" s="259" t="s">
        <v>45</v>
      </c>
      <c r="O613" s="88"/>
      <c r="P613" s="242">
        <f>O613*H613</f>
        <v>0</v>
      </c>
      <c r="Q613" s="242">
        <v>0</v>
      </c>
      <c r="R613" s="242">
        <f>Q613*H613</f>
        <v>0</v>
      </c>
      <c r="S613" s="242">
        <v>0</v>
      </c>
      <c r="T613" s="243">
        <f>S613*H613</f>
        <v>0</v>
      </c>
      <c r="U613" s="35"/>
      <c r="V613" s="35"/>
      <c r="W613" s="35"/>
      <c r="X613" s="35"/>
      <c r="Y613" s="35"/>
      <c r="Z613" s="35"/>
      <c r="AA613" s="35"/>
      <c r="AB613" s="35"/>
      <c r="AC613" s="35"/>
      <c r="AD613" s="35"/>
      <c r="AE613" s="35"/>
      <c r="AR613" s="244" t="s">
        <v>778</v>
      </c>
      <c r="AT613" s="244" t="s">
        <v>145</v>
      </c>
      <c r="AU613" s="244" t="s">
        <v>87</v>
      </c>
      <c r="AY613" s="14" t="s">
        <v>136</v>
      </c>
      <c r="BE613" s="245">
        <f>IF(N613="základní",J613,0)</f>
        <v>0</v>
      </c>
      <c r="BF613" s="245">
        <f>IF(N613="snížená",J613,0)</f>
        <v>0</v>
      </c>
      <c r="BG613" s="245">
        <f>IF(N613="zákl. přenesená",J613,0)</f>
        <v>0</v>
      </c>
      <c r="BH613" s="245">
        <f>IF(N613="sníž. přenesená",J613,0)</f>
        <v>0</v>
      </c>
      <c r="BI613" s="245">
        <f>IF(N613="nulová",J613,0)</f>
        <v>0</v>
      </c>
      <c r="BJ613" s="14" t="s">
        <v>87</v>
      </c>
      <c r="BK613" s="245">
        <f>ROUND(I613*H613,2)</f>
        <v>0</v>
      </c>
      <c r="BL613" s="14" t="s">
        <v>778</v>
      </c>
      <c r="BM613" s="244" t="s">
        <v>913</v>
      </c>
    </row>
    <row r="614" s="2" customFormat="1">
      <c r="A614" s="35"/>
      <c r="B614" s="36"/>
      <c r="C614" s="37"/>
      <c r="D614" s="246" t="s">
        <v>142</v>
      </c>
      <c r="E614" s="37"/>
      <c r="F614" s="247" t="s">
        <v>914</v>
      </c>
      <c r="G614" s="37"/>
      <c r="H614" s="37"/>
      <c r="I614" s="151"/>
      <c r="J614" s="37"/>
      <c r="K614" s="37"/>
      <c r="L614" s="41"/>
      <c r="M614" s="248"/>
      <c r="N614" s="249"/>
      <c r="O614" s="88"/>
      <c r="P614" s="88"/>
      <c r="Q614" s="88"/>
      <c r="R614" s="88"/>
      <c r="S614" s="88"/>
      <c r="T614" s="89"/>
      <c r="U614" s="35"/>
      <c r="V614" s="35"/>
      <c r="W614" s="35"/>
      <c r="X614" s="35"/>
      <c r="Y614" s="35"/>
      <c r="Z614" s="35"/>
      <c r="AA614" s="35"/>
      <c r="AB614" s="35"/>
      <c r="AC614" s="35"/>
      <c r="AD614" s="35"/>
      <c r="AE614" s="35"/>
      <c r="AT614" s="14" t="s">
        <v>142</v>
      </c>
      <c r="AU614" s="14" t="s">
        <v>87</v>
      </c>
    </row>
    <row r="615" s="2" customFormat="1" ht="21.75" customHeight="1">
      <c r="A615" s="35"/>
      <c r="B615" s="36"/>
      <c r="C615" s="251" t="s">
        <v>915</v>
      </c>
      <c r="D615" s="251" t="s">
        <v>145</v>
      </c>
      <c r="E615" s="252" t="s">
        <v>916</v>
      </c>
      <c r="F615" s="253" t="s">
        <v>917</v>
      </c>
      <c r="G615" s="254" t="s">
        <v>668</v>
      </c>
      <c r="H615" s="255">
        <v>120</v>
      </c>
      <c r="I615" s="256"/>
      <c r="J615" s="257">
        <f>ROUND(I615*H615,2)</f>
        <v>0</v>
      </c>
      <c r="K615" s="253" t="s">
        <v>148</v>
      </c>
      <c r="L615" s="41"/>
      <c r="M615" s="258" t="s">
        <v>1</v>
      </c>
      <c r="N615" s="259" t="s">
        <v>45</v>
      </c>
      <c r="O615" s="88"/>
      <c r="P615" s="242">
        <f>O615*H615</f>
        <v>0</v>
      </c>
      <c r="Q615" s="242">
        <v>0</v>
      </c>
      <c r="R615" s="242">
        <f>Q615*H615</f>
        <v>0</v>
      </c>
      <c r="S615" s="242">
        <v>0</v>
      </c>
      <c r="T615" s="243">
        <f>S615*H615</f>
        <v>0</v>
      </c>
      <c r="U615" s="35"/>
      <c r="V615" s="35"/>
      <c r="W615" s="35"/>
      <c r="X615" s="35"/>
      <c r="Y615" s="35"/>
      <c r="Z615" s="35"/>
      <c r="AA615" s="35"/>
      <c r="AB615" s="35"/>
      <c r="AC615" s="35"/>
      <c r="AD615" s="35"/>
      <c r="AE615" s="35"/>
      <c r="AR615" s="244" t="s">
        <v>778</v>
      </c>
      <c r="AT615" s="244" t="s">
        <v>145</v>
      </c>
      <c r="AU615" s="244" t="s">
        <v>87</v>
      </c>
      <c r="AY615" s="14" t="s">
        <v>136</v>
      </c>
      <c r="BE615" s="245">
        <f>IF(N615="základní",J615,0)</f>
        <v>0</v>
      </c>
      <c r="BF615" s="245">
        <f>IF(N615="snížená",J615,0)</f>
        <v>0</v>
      </c>
      <c r="BG615" s="245">
        <f>IF(N615="zákl. přenesená",J615,0)</f>
        <v>0</v>
      </c>
      <c r="BH615" s="245">
        <f>IF(N615="sníž. přenesená",J615,0)</f>
        <v>0</v>
      </c>
      <c r="BI615" s="245">
        <f>IF(N615="nulová",J615,0)</f>
        <v>0</v>
      </c>
      <c r="BJ615" s="14" t="s">
        <v>87</v>
      </c>
      <c r="BK615" s="245">
        <f>ROUND(I615*H615,2)</f>
        <v>0</v>
      </c>
      <c r="BL615" s="14" t="s">
        <v>778</v>
      </c>
      <c r="BM615" s="244" t="s">
        <v>918</v>
      </c>
    </row>
    <row r="616" s="2" customFormat="1">
      <c r="A616" s="35"/>
      <c r="B616" s="36"/>
      <c r="C616" s="37"/>
      <c r="D616" s="246" t="s">
        <v>142</v>
      </c>
      <c r="E616" s="37"/>
      <c r="F616" s="247" t="s">
        <v>919</v>
      </c>
      <c r="G616" s="37"/>
      <c r="H616" s="37"/>
      <c r="I616" s="151"/>
      <c r="J616" s="37"/>
      <c r="K616" s="37"/>
      <c r="L616" s="41"/>
      <c r="M616" s="248"/>
      <c r="N616" s="249"/>
      <c r="O616" s="88"/>
      <c r="P616" s="88"/>
      <c r="Q616" s="88"/>
      <c r="R616" s="88"/>
      <c r="S616" s="88"/>
      <c r="T616" s="89"/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T616" s="14" t="s">
        <v>142</v>
      </c>
      <c r="AU616" s="14" t="s">
        <v>87</v>
      </c>
    </row>
    <row r="617" s="2" customFormat="1">
      <c r="A617" s="35"/>
      <c r="B617" s="36"/>
      <c r="C617" s="37"/>
      <c r="D617" s="246" t="s">
        <v>143</v>
      </c>
      <c r="E617" s="37"/>
      <c r="F617" s="250" t="s">
        <v>920</v>
      </c>
      <c r="G617" s="37"/>
      <c r="H617" s="37"/>
      <c r="I617" s="151"/>
      <c r="J617" s="37"/>
      <c r="K617" s="37"/>
      <c r="L617" s="41"/>
      <c r="M617" s="248"/>
      <c r="N617" s="249"/>
      <c r="O617" s="88"/>
      <c r="P617" s="88"/>
      <c r="Q617" s="88"/>
      <c r="R617" s="88"/>
      <c r="S617" s="88"/>
      <c r="T617" s="89"/>
      <c r="U617" s="35"/>
      <c r="V617" s="35"/>
      <c r="W617" s="35"/>
      <c r="X617" s="35"/>
      <c r="Y617" s="35"/>
      <c r="Z617" s="35"/>
      <c r="AA617" s="35"/>
      <c r="AB617" s="35"/>
      <c r="AC617" s="35"/>
      <c r="AD617" s="35"/>
      <c r="AE617" s="35"/>
      <c r="AT617" s="14" t="s">
        <v>143</v>
      </c>
      <c r="AU617" s="14" t="s">
        <v>87</v>
      </c>
    </row>
    <row r="618" s="2" customFormat="1" ht="21.75" customHeight="1">
      <c r="A618" s="35"/>
      <c r="B618" s="36"/>
      <c r="C618" s="251" t="s">
        <v>921</v>
      </c>
      <c r="D618" s="251" t="s">
        <v>145</v>
      </c>
      <c r="E618" s="252" t="s">
        <v>666</v>
      </c>
      <c r="F618" s="253" t="s">
        <v>667</v>
      </c>
      <c r="G618" s="254" t="s">
        <v>668</v>
      </c>
      <c r="H618" s="255">
        <v>88</v>
      </c>
      <c r="I618" s="256"/>
      <c r="J618" s="257">
        <f>ROUND(I618*H618,2)</f>
        <v>0</v>
      </c>
      <c r="K618" s="253" t="s">
        <v>148</v>
      </c>
      <c r="L618" s="41"/>
      <c r="M618" s="258" t="s">
        <v>1</v>
      </c>
      <c r="N618" s="259" t="s">
        <v>45</v>
      </c>
      <c r="O618" s="88"/>
      <c r="P618" s="242">
        <f>O618*H618</f>
        <v>0</v>
      </c>
      <c r="Q618" s="242">
        <v>0</v>
      </c>
      <c r="R618" s="242">
        <f>Q618*H618</f>
        <v>0</v>
      </c>
      <c r="S618" s="242">
        <v>0</v>
      </c>
      <c r="T618" s="243">
        <f>S618*H618</f>
        <v>0</v>
      </c>
      <c r="U618" s="35"/>
      <c r="V618" s="35"/>
      <c r="W618" s="35"/>
      <c r="X618" s="35"/>
      <c r="Y618" s="35"/>
      <c r="Z618" s="35"/>
      <c r="AA618" s="35"/>
      <c r="AB618" s="35"/>
      <c r="AC618" s="35"/>
      <c r="AD618" s="35"/>
      <c r="AE618" s="35"/>
      <c r="AR618" s="244" t="s">
        <v>87</v>
      </c>
      <c r="AT618" s="244" t="s">
        <v>145</v>
      </c>
      <c r="AU618" s="244" t="s">
        <v>87</v>
      </c>
      <c r="AY618" s="14" t="s">
        <v>136</v>
      </c>
      <c r="BE618" s="245">
        <f>IF(N618="základní",J618,0)</f>
        <v>0</v>
      </c>
      <c r="BF618" s="245">
        <f>IF(N618="snížená",J618,0)</f>
        <v>0</v>
      </c>
      <c r="BG618" s="245">
        <f>IF(N618="zákl. přenesená",J618,0)</f>
        <v>0</v>
      </c>
      <c r="BH618" s="245">
        <f>IF(N618="sníž. přenesená",J618,0)</f>
        <v>0</v>
      </c>
      <c r="BI618" s="245">
        <f>IF(N618="nulová",J618,0)</f>
        <v>0</v>
      </c>
      <c r="BJ618" s="14" t="s">
        <v>87</v>
      </c>
      <c r="BK618" s="245">
        <f>ROUND(I618*H618,2)</f>
        <v>0</v>
      </c>
      <c r="BL618" s="14" t="s">
        <v>87</v>
      </c>
      <c r="BM618" s="244" t="s">
        <v>922</v>
      </c>
    </row>
    <row r="619" s="2" customFormat="1">
      <c r="A619" s="35"/>
      <c r="B619" s="36"/>
      <c r="C619" s="37"/>
      <c r="D619" s="246" t="s">
        <v>142</v>
      </c>
      <c r="E619" s="37"/>
      <c r="F619" s="247" t="s">
        <v>670</v>
      </c>
      <c r="G619" s="37"/>
      <c r="H619" s="37"/>
      <c r="I619" s="151"/>
      <c r="J619" s="37"/>
      <c r="K619" s="37"/>
      <c r="L619" s="41"/>
      <c r="M619" s="248"/>
      <c r="N619" s="249"/>
      <c r="O619" s="88"/>
      <c r="P619" s="88"/>
      <c r="Q619" s="88"/>
      <c r="R619" s="88"/>
      <c r="S619" s="88"/>
      <c r="T619" s="89"/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T619" s="14" t="s">
        <v>142</v>
      </c>
      <c r="AU619" s="14" t="s">
        <v>87</v>
      </c>
    </row>
    <row r="620" s="2" customFormat="1" ht="21.75" customHeight="1">
      <c r="A620" s="35"/>
      <c r="B620" s="36"/>
      <c r="C620" s="251" t="s">
        <v>923</v>
      </c>
      <c r="D620" s="251" t="s">
        <v>145</v>
      </c>
      <c r="E620" s="252" t="s">
        <v>924</v>
      </c>
      <c r="F620" s="253" t="s">
        <v>925</v>
      </c>
      <c r="G620" s="254" t="s">
        <v>668</v>
      </c>
      <c r="H620" s="255">
        <v>40</v>
      </c>
      <c r="I620" s="256"/>
      <c r="J620" s="257">
        <f>ROUND(I620*H620,2)</f>
        <v>0</v>
      </c>
      <c r="K620" s="253" t="s">
        <v>148</v>
      </c>
      <c r="L620" s="41"/>
      <c r="M620" s="258" t="s">
        <v>1</v>
      </c>
      <c r="N620" s="259" t="s">
        <v>45</v>
      </c>
      <c r="O620" s="88"/>
      <c r="P620" s="242">
        <f>O620*H620</f>
        <v>0</v>
      </c>
      <c r="Q620" s="242">
        <v>0</v>
      </c>
      <c r="R620" s="242">
        <f>Q620*H620</f>
        <v>0</v>
      </c>
      <c r="S620" s="242">
        <v>0</v>
      </c>
      <c r="T620" s="243">
        <f>S620*H620</f>
        <v>0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244" t="s">
        <v>778</v>
      </c>
      <c r="AT620" s="244" t="s">
        <v>145</v>
      </c>
      <c r="AU620" s="244" t="s">
        <v>87</v>
      </c>
      <c r="AY620" s="14" t="s">
        <v>136</v>
      </c>
      <c r="BE620" s="245">
        <f>IF(N620="základní",J620,0)</f>
        <v>0</v>
      </c>
      <c r="BF620" s="245">
        <f>IF(N620="snížená",J620,0)</f>
        <v>0</v>
      </c>
      <c r="BG620" s="245">
        <f>IF(N620="zákl. přenesená",J620,0)</f>
        <v>0</v>
      </c>
      <c r="BH620" s="245">
        <f>IF(N620="sníž. přenesená",J620,0)</f>
        <v>0</v>
      </c>
      <c r="BI620" s="245">
        <f>IF(N620="nulová",J620,0)</f>
        <v>0</v>
      </c>
      <c r="BJ620" s="14" t="s">
        <v>87</v>
      </c>
      <c r="BK620" s="245">
        <f>ROUND(I620*H620,2)</f>
        <v>0</v>
      </c>
      <c r="BL620" s="14" t="s">
        <v>778</v>
      </c>
      <c r="BM620" s="244" t="s">
        <v>926</v>
      </c>
    </row>
    <row r="621" s="2" customFormat="1">
      <c r="A621" s="35"/>
      <c r="B621" s="36"/>
      <c r="C621" s="37"/>
      <c r="D621" s="246" t="s">
        <v>142</v>
      </c>
      <c r="E621" s="37"/>
      <c r="F621" s="247" t="s">
        <v>927</v>
      </c>
      <c r="G621" s="37"/>
      <c r="H621" s="37"/>
      <c r="I621" s="151"/>
      <c r="J621" s="37"/>
      <c r="K621" s="37"/>
      <c r="L621" s="41"/>
      <c r="M621" s="248"/>
      <c r="N621" s="249"/>
      <c r="O621" s="88"/>
      <c r="P621" s="88"/>
      <c r="Q621" s="88"/>
      <c r="R621" s="88"/>
      <c r="S621" s="88"/>
      <c r="T621" s="89"/>
      <c r="U621" s="35"/>
      <c r="V621" s="35"/>
      <c r="W621" s="35"/>
      <c r="X621" s="35"/>
      <c r="Y621" s="35"/>
      <c r="Z621" s="35"/>
      <c r="AA621" s="35"/>
      <c r="AB621" s="35"/>
      <c r="AC621" s="35"/>
      <c r="AD621" s="35"/>
      <c r="AE621" s="35"/>
      <c r="AT621" s="14" t="s">
        <v>142</v>
      </c>
      <c r="AU621" s="14" t="s">
        <v>87</v>
      </c>
    </row>
    <row r="622" s="2" customFormat="1" ht="33" customHeight="1">
      <c r="A622" s="35"/>
      <c r="B622" s="36"/>
      <c r="C622" s="232" t="s">
        <v>928</v>
      </c>
      <c r="D622" s="232" t="s">
        <v>133</v>
      </c>
      <c r="E622" s="233" t="s">
        <v>929</v>
      </c>
      <c r="F622" s="234" t="s">
        <v>930</v>
      </c>
      <c r="G622" s="235" t="s">
        <v>139</v>
      </c>
      <c r="H622" s="236">
        <v>12</v>
      </c>
      <c r="I622" s="237"/>
      <c r="J622" s="238">
        <f>ROUND(I622*H622,2)</f>
        <v>0</v>
      </c>
      <c r="K622" s="234" t="s">
        <v>140</v>
      </c>
      <c r="L622" s="239"/>
      <c r="M622" s="240" t="s">
        <v>1</v>
      </c>
      <c r="N622" s="241" t="s">
        <v>45</v>
      </c>
      <c r="O622" s="88"/>
      <c r="P622" s="242">
        <f>O622*H622</f>
        <v>0</v>
      </c>
      <c r="Q622" s="242">
        <v>0</v>
      </c>
      <c r="R622" s="242">
        <f>Q622*H622</f>
        <v>0</v>
      </c>
      <c r="S622" s="242">
        <v>0</v>
      </c>
      <c r="T622" s="243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244" t="s">
        <v>89</v>
      </c>
      <c r="AT622" s="244" t="s">
        <v>133</v>
      </c>
      <c r="AU622" s="244" t="s">
        <v>87</v>
      </c>
      <c r="AY622" s="14" t="s">
        <v>136</v>
      </c>
      <c r="BE622" s="245">
        <f>IF(N622="základní",J622,0)</f>
        <v>0</v>
      </c>
      <c r="BF622" s="245">
        <f>IF(N622="snížená",J622,0)</f>
        <v>0</v>
      </c>
      <c r="BG622" s="245">
        <f>IF(N622="zákl. přenesená",J622,0)</f>
        <v>0</v>
      </c>
      <c r="BH622" s="245">
        <f>IF(N622="sníž. přenesená",J622,0)</f>
        <v>0</v>
      </c>
      <c r="BI622" s="245">
        <f>IF(N622="nulová",J622,0)</f>
        <v>0</v>
      </c>
      <c r="BJ622" s="14" t="s">
        <v>87</v>
      </c>
      <c r="BK622" s="245">
        <f>ROUND(I622*H622,2)</f>
        <v>0</v>
      </c>
      <c r="BL622" s="14" t="s">
        <v>87</v>
      </c>
      <c r="BM622" s="244" t="s">
        <v>931</v>
      </c>
    </row>
    <row r="623" s="2" customFormat="1">
      <c r="A623" s="35"/>
      <c r="B623" s="36"/>
      <c r="C623" s="37"/>
      <c r="D623" s="246" t="s">
        <v>142</v>
      </c>
      <c r="E623" s="37"/>
      <c r="F623" s="247" t="s">
        <v>930</v>
      </c>
      <c r="G623" s="37"/>
      <c r="H623" s="37"/>
      <c r="I623" s="151"/>
      <c r="J623" s="37"/>
      <c r="K623" s="37"/>
      <c r="L623" s="41"/>
      <c r="M623" s="248"/>
      <c r="N623" s="249"/>
      <c r="O623" s="88"/>
      <c r="P623" s="88"/>
      <c r="Q623" s="88"/>
      <c r="R623" s="88"/>
      <c r="S623" s="88"/>
      <c r="T623" s="89"/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T623" s="14" t="s">
        <v>142</v>
      </c>
      <c r="AU623" s="14" t="s">
        <v>87</v>
      </c>
    </row>
    <row r="624" s="2" customFormat="1">
      <c r="A624" s="35"/>
      <c r="B624" s="36"/>
      <c r="C624" s="37"/>
      <c r="D624" s="246" t="s">
        <v>143</v>
      </c>
      <c r="E624" s="37"/>
      <c r="F624" s="250" t="s">
        <v>932</v>
      </c>
      <c r="G624" s="37"/>
      <c r="H624" s="37"/>
      <c r="I624" s="151"/>
      <c r="J624" s="37"/>
      <c r="K624" s="37"/>
      <c r="L624" s="41"/>
      <c r="M624" s="248"/>
      <c r="N624" s="249"/>
      <c r="O624" s="88"/>
      <c r="P624" s="88"/>
      <c r="Q624" s="88"/>
      <c r="R624" s="88"/>
      <c r="S624" s="88"/>
      <c r="T624" s="89"/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T624" s="14" t="s">
        <v>143</v>
      </c>
      <c r="AU624" s="14" t="s">
        <v>87</v>
      </c>
    </row>
    <row r="625" s="11" customFormat="1" ht="25.92" customHeight="1">
      <c r="A625" s="11"/>
      <c r="B625" s="218"/>
      <c r="C625" s="219"/>
      <c r="D625" s="220" t="s">
        <v>79</v>
      </c>
      <c r="E625" s="221" t="s">
        <v>933</v>
      </c>
      <c r="F625" s="221" t="s">
        <v>934</v>
      </c>
      <c r="G625" s="219"/>
      <c r="H625" s="219"/>
      <c r="I625" s="222"/>
      <c r="J625" s="223">
        <f>BK625</f>
        <v>0</v>
      </c>
      <c r="K625" s="219"/>
      <c r="L625" s="224"/>
      <c r="M625" s="225"/>
      <c r="N625" s="226"/>
      <c r="O625" s="226"/>
      <c r="P625" s="227">
        <f>SUM(P626:P631)</f>
        <v>0</v>
      </c>
      <c r="Q625" s="226"/>
      <c r="R625" s="227">
        <f>SUM(R626:R631)</f>
        <v>0</v>
      </c>
      <c r="S625" s="226"/>
      <c r="T625" s="228">
        <f>SUM(T626:T631)</f>
        <v>0</v>
      </c>
      <c r="U625" s="11"/>
      <c r="V625" s="11"/>
      <c r="W625" s="11"/>
      <c r="X625" s="11"/>
      <c r="Y625" s="11"/>
      <c r="Z625" s="11"/>
      <c r="AA625" s="11"/>
      <c r="AB625" s="11"/>
      <c r="AC625" s="11"/>
      <c r="AD625" s="11"/>
      <c r="AE625" s="11"/>
      <c r="AR625" s="229" t="s">
        <v>156</v>
      </c>
      <c r="AT625" s="230" t="s">
        <v>79</v>
      </c>
      <c r="AU625" s="230" t="s">
        <v>80</v>
      </c>
      <c r="AY625" s="229" t="s">
        <v>136</v>
      </c>
      <c r="BK625" s="231">
        <f>SUM(BK626:BK631)</f>
        <v>0</v>
      </c>
    </row>
    <row r="626" s="2" customFormat="1" ht="33" customHeight="1">
      <c r="A626" s="35"/>
      <c r="B626" s="36"/>
      <c r="C626" s="232" t="s">
        <v>935</v>
      </c>
      <c r="D626" s="232" t="s">
        <v>133</v>
      </c>
      <c r="E626" s="233" t="s">
        <v>704</v>
      </c>
      <c r="F626" s="234" t="s">
        <v>705</v>
      </c>
      <c r="G626" s="235" t="s">
        <v>139</v>
      </c>
      <c r="H626" s="236">
        <v>30</v>
      </c>
      <c r="I626" s="237"/>
      <c r="J626" s="238">
        <f>ROUND(I626*H626,2)</f>
        <v>0</v>
      </c>
      <c r="K626" s="234" t="s">
        <v>148</v>
      </c>
      <c r="L626" s="239"/>
      <c r="M626" s="240" t="s">
        <v>1</v>
      </c>
      <c r="N626" s="241" t="s">
        <v>45</v>
      </c>
      <c r="O626" s="88"/>
      <c r="P626" s="242">
        <f>O626*H626</f>
        <v>0</v>
      </c>
      <c r="Q626" s="242">
        <v>0</v>
      </c>
      <c r="R626" s="242">
        <f>Q626*H626</f>
        <v>0</v>
      </c>
      <c r="S626" s="242">
        <v>0</v>
      </c>
      <c r="T626" s="243">
        <f>S626*H626</f>
        <v>0</v>
      </c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R626" s="244" t="s">
        <v>234</v>
      </c>
      <c r="AT626" s="244" t="s">
        <v>133</v>
      </c>
      <c r="AU626" s="244" t="s">
        <v>87</v>
      </c>
      <c r="AY626" s="14" t="s">
        <v>136</v>
      </c>
      <c r="BE626" s="245">
        <f>IF(N626="základní",J626,0)</f>
        <v>0</v>
      </c>
      <c r="BF626" s="245">
        <f>IF(N626="snížená",J626,0)</f>
        <v>0</v>
      </c>
      <c r="BG626" s="245">
        <f>IF(N626="zákl. přenesená",J626,0)</f>
        <v>0</v>
      </c>
      <c r="BH626" s="245">
        <f>IF(N626="sníž. přenesená",J626,0)</f>
        <v>0</v>
      </c>
      <c r="BI626" s="245">
        <f>IF(N626="nulová",J626,0)</f>
        <v>0</v>
      </c>
      <c r="BJ626" s="14" t="s">
        <v>87</v>
      </c>
      <c r="BK626" s="245">
        <f>ROUND(I626*H626,2)</f>
        <v>0</v>
      </c>
      <c r="BL626" s="14" t="s">
        <v>234</v>
      </c>
      <c r="BM626" s="244" t="s">
        <v>936</v>
      </c>
    </row>
    <row r="627" s="2" customFormat="1">
      <c r="A627" s="35"/>
      <c r="B627" s="36"/>
      <c r="C627" s="37"/>
      <c r="D627" s="246" t="s">
        <v>142</v>
      </c>
      <c r="E627" s="37"/>
      <c r="F627" s="247" t="s">
        <v>705</v>
      </c>
      <c r="G627" s="37"/>
      <c r="H627" s="37"/>
      <c r="I627" s="151"/>
      <c r="J627" s="37"/>
      <c r="K627" s="37"/>
      <c r="L627" s="41"/>
      <c r="M627" s="248"/>
      <c r="N627" s="249"/>
      <c r="O627" s="88"/>
      <c r="P627" s="88"/>
      <c r="Q627" s="88"/>
      <c r="R627" s="88"/>
      <c r="S627" s="88"/>
      <c r="T627" s="89"/>
      <c r="U627" s="35"/>
      <c r="V627" s="35"/>
      <c r="W627" s="35"/>
      <c r="X627" s="35"/>
      <c r="Y627" s="35"/>
      <c r="Z627" s="35"/>
      <c r="AA627" s="35"/>
      <c r="AB627" s="35"/>
      <c r="AC627" s="35"/>
      <c r="AD627" s="35"/>
      <c r="AE627" s="35"/>
      <c r="AT627" s="14" t="s">
        <v>142</v>
      </c>
      <c r="AU627" s="14" t="s">
        <v>87</v>
      </c>
    </row>
    <row r="628" s="2" customFormat="1">
      <c r="A628" s="35"/>
      <c r="B628" s="36"/>
      <c r="C628" s="37"/>
      <c r="D628" s="246" t="s">
        <v>143</v>
      </c>
      <c r="E628" s="37"/>
      <c r="F628" s="250" t="s">
        <v>937</v>
      </c>
      <c r="G628" s="37"/>
      <c r="H628" s="37"/>
      <c r="I628" s="151"/>
      <c r="J628" s="37"/>
      <c r="K628" s="37"/>
      <c r="L628" s="41"/>
      <c r="M628" s="248"/>
      <c r="N628" s="249"/>
      <c r="O628" s="88"/>
      <c r="P628" s="88"/>
      <c r="Q628" s="88"/>
      <c r="R628" s="88"/>
      <c r="S628" s="88"/>
      <c r="T628" s="89"/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T628" s="14" t="s">
        <v>143</v>
      </c>
      <c r="AU628" s="14" t="s">
        <v>87</v>
      </c>
    </row>
    <row r="629" s="2" customFormat="1" ht="33" customHeight="1">
      <c r="A629" s="35"/>
      <c r="B629" s="36"/>
      <c r="C629" s="251" t="s">
        <v>938</v>
      </c>
      <c r="D629" s="251" t="s">
        <v>145</v>
      </c>
      <c r="E629" s="252" t="s">
        <v>335</v>
      </c>
      <c r="F629" s="253" t="s">
        <v>336</v>
      </c>
      <c r="G629" s="254" t="s">
        <v>139</v>
      </c>
      <c r="H629" s="255">
        <v>30</v>
      </c>
      <c r="I629" s="256"/>
      <c r="J629" s="257">
        <f>ROUND(I629*H629,2)</f>
        <v>0</v>
      </c>
      <c r="K629" s="253" t="s">
        <v>148</v>
      </c>
      <c r="L629" s="41"/>
      <c r="M629" s="258" t="s">
        <v>1</v>
      </c>
      <c r="N629" s="259" t="s">
        <v>45</v>
      </c>
      <c r="O629" s="88"/>
      <c r="P629" s="242">
        <f>O629*H629</f>
        <v>0</v>
      </c>
      <c r="Q629" s="242">
        <v>0</v>
      </c>
      <c r="R629" s="242">
        <f>Q629*H629</f>
        <v>0</v>
      </c>
      <c r="S629" s="242">
        <v>0</v>
      </c>
      <c r="T629" s="243">
        <f>S629*H629</f>
        <v>0</v>
      </c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R629" s="244" t="s">
        <v>347</v>
      </c>
      <c r="AT629" s="244" t="s">
        <v>145</v>
      </c>
      <c r="AU629" s="244" t="s">
        <v>87</v>
      </c>
      <c r="AY629" s="14" t="s">
        <v>136</v>
      </c>
      <c r="BE629" s="245">
        <f>IF(N629="základní",J629,0)</f>
        <v>0</v>
      </c>
      <c r="BF629" s="245">
        <f>IF(N629="snížená",J629,0)</f>
        <v>0</v>
      </c>
      <c r="BG629" s="245">
        <f>IF(N629="zákl. přenesená",J629,0)</f>
        <v>0</v>
      </c>
      <c r="BH629" s="245">
        <f>IF(N629="sníž. přenesená",J629,0)</f>
        <v>0</v>
      </c>
      <c r="BI629" s="245">
        <f>IF(N629="nulová",J629,0)</f>
        <v>0</v>
      </c>
      <c r="BJ629" s="14" t="s">
        <v>87</v>
      </c>
      <c r="BK629" s="245">
        <f>ROUND(I629*H629,2)</f>
        <v>0</v>
      </c>
      <c r="BL629" s="14" t="s">
        <v>347</v>
      </c>
      <c r="BM629" s="244" t="s">
        <v>939</v>
      </c>
    </row>
    <row r="630" s="2" customFormat="1">
      <c r="A630" s="35"/>
      <c r="B630" s="36"/>
      <c r="C630" s="37"/>
      <c r="D630" s="246" t="s">
        <v>142</v>
      </c>
      <c r="E630" s="37"/>
      <c r="F630" s="247" t="s">
        <v>338</v>
      </c>
      <c r="G630" s="37"/>
      <c r="H630" s="37"/>
      <c r="I630" s="151"/>
      <c r="J630" s="37"/>
      <c r="K630" s="37"/>
      <c r="L630" s="41"/>
      <c r="M630" s="248"/>
      <c r="N630" s="249"/>
      <c r="O630" s="88"/>
      <c r="P630" s="88"/>
      <c r="Q630" s="88"/>
      <c r="R630" s="88"/>
      <c r="S630" s="88"/>
      <c r="T630" s="89"/>
      <c r="U630" s="35"/>
      <c r="V630" s="35"/>
      <c r="W630" s="35"/>
      <c r="X630" s="35"/>
      <c r="Y630" s="35"/>
      <c r="Z630" s="35"/>
      <c r="AA630" s="35"/>
      <c r="AB630" s="35"/>
      <c r="AC630" s="35"/>
      <c r="AD630" s="35"/>
      <c r="AE630" s="35"/>
      <c r="AT630" s="14" t="s">
        <v>142</v>
      </c>
      <c r="AU630" s="14" t="s">
        <v>87</v>
      </c>
    </row>
    <row r="631" s="2" customFormat="1">
      <c r="A631" s="35"/>
      <c r="B631" s="36"/>
      <c r="C631" s="37"/>
      <c r="D631" s="246" t="s">
        <v>143</v>
      </c>
      <c r="E631" s="37"/>
      <c r="F631" s="250" t="s">
        <v>937</v>
      </c>
      <c r="G631" s="37"/>
      <c r="H631" s="37"/>
      <c r="I631" s="151"/>
      <c r="J631" s="37"/>
      <c r="K631" s="37"/>
      <c r="L631" s="41"/>
      <c r="M631" s="260"/>
      <c r="N631" s="261"/>
      <c r="O631" s="262"/>
      <c r="P631" s="262"/>
      <c r="Q631" s="262"/>
      <c r="R631" s="262"/>
      <c r="S631" s="262"/>
      <c r="T631" s="263"/>
      <c r="U631" s="35"/>
      <c r="V631" s="35"/>
      <c r="W631" s="35"/>
      <c r="X631" s="35"/>
      <c r="Y631" s="35"/>
      <c r="Z631" s="35"/>
      <c r="AA631" s="35"/>
      <c r="AB631" s="35"/>
      <c r="AC631" s="35"/>
      <c r="AD631" s="35"/>
      <c r="AE631" s="35"/>
      <c r="AT631" s="14" t="s">
        <v>143</v>
      </c>
      <c r="AU631" s="14" t="s">
        <v>87</v>
      </c>
    </row>
    <row r="632" s="2" customFormat="1" ht="6.96" customHeight="1">
      <c r="A632" s="35"/>
      <c r="B632" s="63"/>
      <c r="C632" s="64"/>
      <c r="D632" s="64"/>
      <c r="E632" s="64"/>
      <c r="F632" s="64"/>
      <c r="G632" s="64"/>
      <c r="H632" s="64"/>
      <c r="I632" s="189"/>
      <c r="J632" s="64"/>
      <c r="K632" s="64"/>
      <c r="L632" s="41"/>
      <c r="M632" s="35"/>
      <c r="O632" s="35"/>
      <c r="P632" s="35"/>
      <c r="Q632" s="35"/>
      <c r="R632" s="35"/>
      <c r="S632" s="35"/>
      <c r="T632" s="35"/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</row>
  </sheetData>
  <sheetProtection sheet="1" autoFilter="0" formatColumns="0" formatRows="0" objects="1" scenarios="1" spinCount="100000" saltValue="2PUWGma8mDqTqcl7DbeYmHMWr+w/cIXOhtrIwRvDAZEiYQSzJFG8XwpdgUmdZidyMDawaFIEbUUGAT/1CuQa4A==" hashValue="HxA56cUBCqSisQpjBziZO9E25yTIqiL08F7Fmm9EXNJnbs1qqmgsm8TYkL8iSJd4MN7Wkdsp5sKG/f9emqBTIQ==" algorithmName="SHA-512" password="CC35"/>
  <autoFilter ref="C125:K6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4:H114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97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89</v>
      </c>
    </row>
    <row r="4" s="1" customFormat="1" ht="24.96" customHeight="1">
      <c r="B4" s="17"/>
      <c r="D4" s="147" t="s">
        <v>104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16.5" customHeight="1">
      <c r="B7" s="17"/>
      <c r="E7" s="150" t="str">
        <f>'Rekapitulace zakázky'!K6</f>
        <v>Oprava TNS Rudoltice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105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106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107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940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zakázky'!AN8</f>
        <v>9. 2. 2020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53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30</v>
      </c>
      <c r="E19" s="35"/>
      <c r="F19" s="35"/>
      <c r="G19" s="35"/>
      <c r="H19" s="35"/>
      <c r="I19" s="153" t="s">
        <v>25</v>
      </c>
      <c r="J19" s="30" t="str">
        <f>'Rekapitulace zakázky'!AN13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zakázky'!E14</f>
        <v>Vyplň údaj</v>
      </c>
      <c r="F20" s="138"/>
      <c r="G20" s="138"/>
      <c r="H20" s="138"/>
      <c r="I20" s="153" t="s">
        <v>28</v>
      </c>
      <c r="J20" s="30" t="str">
        <f>'Rekapitulace zakázky'!AN14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32</v>
      </c>
      <c r="E22" s="35"/>
      <c r="F22" s="35"/>
      <c r="G22" s="35"/>
      <c r="H22" s="35"/>
      <c r="I22" s="153" t="s">
        <v>25</v>
      </c>
      <c r="J22" s="138" t="s">
        <v>33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34</v>
      </c>
      <c r="F23" s="35"/>
      <c r="G23" s="35"/>
      <c r="H23" s="35"/>
      <c r="I23" s="153" t="s">
        <v>28</v>
      </c>
      <c r="J23" s="138" t="s">
        <v>35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37</v>
      </c>
      <c r="E25" s="35"/>
      <c r="F25" s="35"/>
      <c r="G25" s="35"/>
      <c r="H25" s="35"/>
      <c r="I25" s="153" t="s">
        <v>25</v>
      </c>
      <c r="J25" s="138" t="s">
        <v>33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34</v>
      </c>
      <c r="F26" s="35"/>
      <c r="G26" s="35"/>
      <c r="H26" s="35"/>
      <c r="I26" s="153" t="s">
        <v>28</v>
      </c>
      <c r="J26" s="138" t="s">
        <v>35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38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39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40</v>
      </c>
      <c r="E32" s="35"/>
      <c r="F32" s="35"/>
      <c r="G32" s="35"/>
      <c r="H32" s="35"/>
      <c r="I32" s="151"/>
      <c r="J32" s="163">
        <f>ROUND(J131,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42</v>
      </c>
      <c r="G34" s="35"/>
      <c r="H34" s="35"/>
      <c r="I34" s="165" t="s">
        <v>41</v>
      </c>
      <c r="J34" s="164" t="s">
        <v>43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44</v>
      </c>
      <c r="E35" s="149" t="s">
        <v>45</v>
      </c>
      <c r="F35" s="167">
        <f>ROUND((SUM(BE131:BE233)),  2)</f>
        <v>0</v>
      </c>
      <c r="G35" s="35"/>
      <c r="H35" s="35"/>
      <c r="I35" s="168">
        <v>0.20999999999999999</v>
      </c>
      <c r="J35" s="167">
        <f>ROUND(((SUM(BE131:BE233))*I35),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46</v>
      </c>
      <c r="F36" s="167">
        <f>ROUND((SUM(BF131:BF233)),  2)</f>
        <v>0</v>
      </c>
      <c r="G36" s="35"/>
      <c r="H36" s="35"/>
      <c r="I36" s="168">
        <v>0.14999999999999999</v>
      </c>
      <c r="J36" s="167">
        <f>ROUND(((SUM(BF131:BF233))*I36),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47</v>
      </c>
      <c r="F37" s="167">
        <f>ROUND((SUM(BG131:BG233)),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48</v>
      </c>
      <c r="F38" s="167">
        <f>ROUND((SUM(BH131:BH233)),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49</v>
      </c>
      <c r="F39" s="167">
        <f>ROUND((SUM(BI131:BI233)),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50</v>
      </c>
      <c r="E41" s="171"/>
      <c r="F41" s="171"/>
      <c r="G41" s="172" t="s">
        <v>51</v>
      </c>
      <c r="H41" s="173" t="s">
        <v>52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53</v>
      </c>
      <c r="E50" s="178"/>
      <c r="F50" s="178"/>
      <c r="G50" s="177" t="s">
        <v>54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55</v>
      </c>
      <c r="E61" s="181"/>
      <c r="F61" s="182" t="s">
        <v>56</v>
      </c>
      <c r="G61" s="180" t="s">
        <v>55</v>
      </c>
      <c r="H61" s="181"/>
      <c r="I61" s="183"/>
      <c r="J61" s="184" t="s">
        <v>56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57</v>
      </c>
      <c r="E65" s="185"/>
      <c r="F65" s="185"/>
      <c r="G65" s="177" t="s">
        <v>58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55</v>
      </c>
      <c r="E76" s="181"/>
      <c r="F76" s="182" t="s">
        <v>56</v>
      </c>
      <c r="G76" s="180" t="s">
        <v>55</v>
      </c>
      <c r="H76" s="181"/>
      <c r="I76" s="183"/>
      <c r="J76" s="184" t="s">
        <v>56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3" t="str">
        <f>E7</f>
        <v>Oprava TNS Rudoltice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105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106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107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R02 - Stavební část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Rudoltice</v>
      </c>
      <c r="G91" s="37"/>
      <c r="H91" s="37"/>
      <c r="I91" s="153" t="s">
        <v>22</v>
      </c>
      <c r="J91" s="76" t="str">
        <f>IF(J14="","",J14)</f>
        <v>9. 2. 2020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s.o. OŘ Hradec Králové</v>
      </c>
      <c r="G93" s="37"/>
      <c r="H93" s="37"/>
      <c r="I93" s="153" t="s">
        <v>32</v>
      </c>
      <c r="J93" s="33" t="str">
        <f>E23</f>
        <v>Ing. Jiří Svoboda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153" t="s">
        <v>37</v>
      </c>
      <c r="J94" s="33" t="str">
        <f>E26</f>
        <v>Ing. Jiří Svoboda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110</v>
      </c>
      <c r="D96" s="195"/>
      <c r="E96" s="195"/>
      <c r="F96" s="195"/>
      <c r="G96" s="195"/>
      <c r="H96" s="195"/>
      <c r="I96" s="196"/>
      <c r="J96" s="197" t="s">
        <v>111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112</v>
      </c>
      <c r="D98" s="37"/>
      <c r="E98" s="37"/>
      <c r="F98" s="37"/>
      <c r="G98" s="37"/>
      <c r="H98" s="37"/>
      <c r="I98" s="151"/>
      <c r="J98" s="107">
        <f>J131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113</v>
      </c>
    </row>
    <row r="99" s="9" customFormat="1" ht="24.96" customHeight="1">
      <c r="A99" s="9"/>
      <c r="B99" s="199"/>
      <c r="C99" s="200"/>
      <c r="D99" s="201" t="s">
        <v>941</v>
      </c>
      <c r="E99" s="202"/>
      <c r="F99" s="202"/>
      <c r="G99" s="202"/>
      <c r="H99" s="202"/>
      <c r="I99" s="203"/>
      <c r="J99" s="204">
        <f>J132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64"/>
      <c r="C100" s="130"/>
      <c r="D100" s="265" t="s">
        <v>942</v>
      </c>
      <c r="E100" s="266"/>
      <c r="F100" s="266"/>
      <c r="G100" s="266"/>
      <c r="H100" s="266"/>
      <c r="I100" s="267"/>
      <c r="J100" s="268">
        <f>J133</f>
        <v>0</v>
      </c>
      <c r="K100" s="130"/>
      <c r="L100" s="269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64"/>
      <c r="C101" s="130"/>
      <c r="D101" s="265" t="s">
        <v>943</v>
      </c>
      <c r="E101" s="266"/>
      <c r="F101" s="266"/>
      <c r="G101" s="266"/>
      <c r="H101" s="266"/>
      <c r="I101" s="267"/>
      <c r="J101" s="268">
        <f>J155</f>
        <v>0</v>
      </c>
      <c r="K101" s="130"/>
      <c r="L101" s="269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64"/>
      <c r="C102" s="130"/>
      <c r="D102" s="265" t="s">
        <v>944</v>
      </c>
      <c r="E102" s="266"/>
      <c r="F102" s="266"/>
      <c r="G102" s="266"/>
      <c r="H102" s="266"/>
      <c r="I102" s="267"/>
      <c r="J102" s="268">
        <f>J158</f>
        <v>0</v>
      </c>
      <c r="K102" s="130"/>
      <c r="L102" s="269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64"/>
      <c r="C103" s="130"/>
      <c r="D103" s="265" t="s">
        <v>945</v>
      </c>
      <c r="E103" s="266"/>
      <c r="F103" s="266"/>
      <c r="G103" s="266"/>
      <c r="H103" s="266"/>
      <c r="I103" s="267"/>
      <c r="J103" s="268">
        <f>J165</f>
        <v>0</v>
      </c>
      <c r="K103" s="130"/>
      <c r="L103" s="269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9" customFormat="1" ht="24.96" customHeight="1">
      <c r="A104" s="9"/>
      <c r="B104" s="199"/>
      <c r="C104" s="200"/>
      <c r="D104" s="201" t="s">
        <v>946</v>
      </c>
      <c r="E104" s="202"/>
      <c r="F104" s="202"/>
      <c r="G104" s="202"/>
      <c r="H104" s="202"/>
      <c r="I104" s="203"/>
      <c r="J104" s="204">
        <f>J169</f>
        <v>0</v>
      </c>
      <c r="K104" s="200"/>
      <c r="L104" s="20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2" customFormat="1" ht="19.92" customHeight="1">
      <c r="A105" s="12"/>
      <c r="B105" s="264"/>
      <c r="C105" s="130"/>
      <c r="D105" s="265" t="s">
        <v>947</v>
      </c>
      <c r="E105" s="266"/>
      <c r="F105" s="266"/>
      <c r="G105" s="266"/>
      <c r="H105" s="266"/>
      <c r="I105" s="267"/>
      <c r="J105" s="268">
        <f>J170</f>
        <v>0</v>
      </c>
      <c r="K105" s="130"/>
      <c r="L105" s="269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12" customFormat="1" ht="19.92" customHeight="1">
      <c r="A106" s="12"/>
      <c r="B106" s="264"/>
      <c r="C106" s="130"/>
      <c r="D106" s="265" t="s">
        <v>948</v>
      </c>
      <c r="E106" s="266"/>
      <c r="F106" s="266"/>
      <c r="G106" s="266"/>
      <c r="H106" s="266"/>
      <c r="I106" s="267"/>
      <c r="J106" s="268">
        <f>J183</f>
        <v>0</v>
      </c>
      <c r="K106" s="130"/>
      <c r="L106" s="269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="12" customFormat="1" ht="19.92" customHeight="1">
      <c r="A107" s="12"/>
      <c r="B107" s="264"/>
      <c r="C107" s="130"/>
      <c r="D107" s="265" t="s">
        <v>949</v>
      </c>
      <c r="E107" s="266"/>
      <c r="F107" s="266"/>
      <c r="G107" s="266"/>
      <c r="H107" s="266"/>
      <c r="I107" s="267"/>
      <c r="J107" s="268">
        <f>J190</f>
        <v>0</v>
      </c>
      <c r="K107" s="130"/>
      <c r="L107" s="269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="9" customFormat="1" ht="24.96" customHeight="1">
      <c r="A108" s="9"/>
      <c r="B108" s="199"/>
      <c r="C108" s="200"/>
      <c r="D108" s="201" t="s">
        <v>950</v>
      </c>
      <c r="E108" s="202"/>
      <c r="F108" s="202"/>
      <c r="G108" s="202"/>
      <c r="H108" s="202"/>
      <c r="I108" s="203"/>
      <c r="J108" s="204">
        <f>J200</f>
        <v>0</v>
      </c>
      <c r="K108" s="200"/>
      <c r="L108" s="20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99"/>
      <c r="C109" s="200"/>
      <c r="D109" s="201" t="s">
        <v>119</v>
      </c>
      <c r="E109" s="202"/>
      <c r="F109" s="202"/>
      <c r="G109" s="202"/>
      <c r="H109" s="202"/>
      <c r="I109" s="203"/>
      <c r="J109" s="204">
        <f>J203</f>
        <v>0</v>
      </c>
      <c r="K109" s="200"/>
      <c r="L109" s="20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5"/>
      <c r="B110" s="36"/>
      <c r="C110" s="37"/>
      <c r="D110" s="37"/>
      <c r="E110" s="37"/>
      <c r="F110" s="37"/>
      <c r="G110" s="37"/>
      <c r="H110" s="37"/>
      <c r="I110" s="15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63"/>
      <c r="C111" s="64"/>
      <c r="D111" s="64"/>
      <c r="E111" s="64"/>
      <c r="F111" s="64"/>
      <c r="G111" s="64"/>
      <c r="H111" s="64"/>
      <c r="I111" s="189"/>
      <c r="J111" s="64"/>
      <c r="K111" s="64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5" s="2" customFormat="1" ht="6.96" customHeight="1">
      <c r="A115" s="35"/>
      <c r="B115" s="65"/>
      <c r="C115" s="66"/>
      <c r="D115" s="66"/>
      <c r="E115" s="66"/>
      <c r="F115" s="66"/>
      <c r="G115" s="66"/>
      <c r="H115" s="66"/>
      <c r="I115" s="192"/>
      <c r="J115" s="66"/>
      <c r="K115" s="66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24.96" customHeight="1">
      <c r="A116" s="35"/>
      <c r="B116" s="36"/>
      <c r="C116" s="20" t="s">
        <v>120</v>
      </c>
      <c r="D116" s="37"/>
      <c r="E116" s="37"/>
      <c r="F116" s="37"/>
      <c r="G116" s="37"/>
      <c r="H116" s="37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5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16</v>
      </c>
      <c r="D118" s="37"/>
      <c r="E118" s="37"/>
      <c r="F118" s="37"/>
      <c r="G118" s="37"/>
      <c r="H118" s="37"/>
      <c r="I118" s="15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193" t="str">
        <f>E7</f>
        <v>Oprava TNS Rudoltice</v>
      </c>
      <c r="F119" s="29"/>
      <c r="G119" s="29"/>
      <c r="H119" s="29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" customFormat="1" ht="12" customHeight="1">
      <c r="B120" s="18"/>
      <c r="C120" s="29" t="s">
        <v>105</v>
      </c>
      <c r="D120" s="19"/>
      <c r="E120" s="19"/>
      <c r="F120" s="19"/>
      <c r="G120" s="19"/>
      <c r="H120" s="19"/>
      <c r="I120" s="143"/>
      <c r="J120" s="19"/>
      <c r="K120" s="19"/>
      <c r="L120" s="17"/>
    </row>
    <row r="121" s="2" customFormat="1" ht="16.5" customHeight="1">
      <c r="A121" s="35"/>
      <c r="B121" s="36"/>
      <c r="C121" s="37"/>
      <c r="D121" s="37"/>
      <c r="E121" s="193" t="s">
        <v>106</v>
      </c>
      <c r="F121" s="37"/>
      <c r="G121" s="37"/>
      <c r="H121" s="37"/>
      <c r="I121" s="15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107</v>
      </c>
      <c r="D122" s="37"/>
      <c r="E122" s="37"/>
      <c r="F122" s="37"/>
      <c r="G122" s="37"/>
      <c r="H122" s="37"/>
      <c r="I122" s="15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6.5" customHeight="1">
      <c r="A123" s="35"/>
      <c r="B123" s="36"/>
      <c r="C123" s="37"/>
      <c r="D123" s="37"/>
      <c r="E123" s="73" t="str">
        <f>E11</f>
        <v>R02 - Stavební část</v>
      </c>
      <c r="F123" s="37"/>
      <c r="G123" s="37"/>
      <c r="H123" s="37"/>
      <c r="I123" s="15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151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20</v>
      </c>
      <c r="D125" s="37"/>
      <c r="E125" s="37"/>
      <c r="F125" s="24" t="str">
        <f>F14</f>
        <v>Rudoltice</v>
      </c>
      <c r="G125" s="37"/>
      <c r="H125" s="37"/>
      <c r="I125" s="153" t="s">
        <v>22</v>
      </c>
      <c r="J125" s="76" t="str">
        <f>IF(J14="","",J14)</f>
        <v>9. 2. 2020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151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24</v>
      </c>
      <c r="D127" s="37"/>
      <c r="E127" s="37"/>
      <c r="F127" s="24" t="str">
        <f>E17</f>
        <v>Správa železnic, s.o. OŘ Hradec Králové</v>
      </c>
      <c r="G127" s="37"/>
      <c r="H127" s="37"/>
      <c r="I127" s="153" t="s">
        <v>32</v>
      </c>
      <c r="J127" s="33" t="str">
        <f>E23</f>
        <v>Ing. Jiří Svoboda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5.15" customHeight="1">
      <c r="A128" s="35"/>
      <c r="B128" s="36"/>
      <c r="C128" s="29" t="s">
        <v>30</v>
      </c>
      <c r="D128" s="37"/>
      <c r="E128" s="37"/>
      <c r="F128" s="24" t="str">
        <f>IF(E20="","",E20)</f>
        <v>Vyplň údaj</v>
      </c>
      <c r="G128" s="37"/>
      <c r="H128" s="37"/>
      <c r="I128" s="153" t="s">
        <v>37</v>
      </c>
      <c r="J128" s="33" t="str">
        <f>E26</f>
        <v>Ing. Jiří Svoboda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0.32" customHeight="1">
      <c r="A129" s="35"/>
      <c r="B129" s="36"/>
      <c r="C129" s="37"/>
      <c r="D129" s="37"/>
      <c r="E129" s="37"/>
      <c r="F129" s="37"/>
      <c r="G129" s="37"/>
      <c r="H129" s="37"/>
      <c r="I129" s="151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10" customFormat="1" ht="29.28" customHeight="1">
      <c r="A130" s="206"/>
      <c r="B130" s="207"/>
      <c r="C130" s="208" t="s">
        <v>121</v>
      </c>
      <c r="D130" s="209" t="s">
        <v>65</v>
      </c>
      <c r="E130" s="209" t="s">
        <v>61</v>
      </c>
      <c r="F130" s="209" t="s">
        <v>62</v>
      </c>
      <c r="G130" s="209" t="s">
        <v>122</v>
      </c>
      <c r="H130" s="209" t="s">
        <v>123</v>
      </c>
      <c r="I130" s="210" t="s">
        <v>124</v>
      </c>
      <c r="J130" s="209" t="s">
        <v>111</v>
      </c>
      <c r="K130" s="211" t="s">
        <v>125</v>
      </c>
      <c r="L130" s="212"/>
      <c r="M130" s="97" t="s">
        <v>1</v>
      </c>
      <c r="N130" s="98" t="s">
        <v>44</v>
      </c>
      <c r="O130" s="98" t="s">
        <v>126</v>
      </c>
      <c r="P130" s="98" t="s">
        <v>127</v>
      </c>
      <c r="Q130" s="98" t="s">
        <v>128</v>
      </c>
      <c r="R130" s="98" t="s">
        <v>129</v>
      </c>
      <c r="S130" s="98" t="s">
        <v>130</v>
      </c>
      <c r="T130" s="99" t="s">
        <v>131</v>
      </c>
      <c r="U130" s="206"/>
      <c r="V130" s="206"/>
      <c r="W130" s="206"/>
      <c r="X130" s="206"/>
      <c r="Y130" s="206"/>
      <c r="Z130" s="206"/>
      <c r="AA130" s="206"/>
      <c r="AB130" s="206"/>
      <c r="AC130" s="206"/>
      <c r="AD130" s="206"/>
      <c r="AE130" s="206"/>
    </row>
    <row r="131" s="2" customFormat="1" ht="22.8" customHeight="1">
      <c r="A131" s="35"/>
      <c r="B131" s="36"/>
      <c r="C131" s="104" t="s">
        <v>132</v>
      </c>
      <c r="D131" s="37"/>
      <c r="E131" s="37"/>
      <c r="F131" s="37"/>
      <c r="G131" s="37"/>
      <c r="H131" s="37"/>
      <c r="I131" s="151"/>
      <c r="J131" s="213">
        <f>BK131</f>
        <v>0</v>
      </c>
      <c r="K131" s="37"/>
      <c r="L131" s="41"/>
      <c r="M131" s="100"/>
      <c r="N131" s="214"/>
      <c r="O131" s="101"/>
      <c r="P131" s="215">
        <f>P132+P169+P200+P203</f>
        <v>0</v>
      </c>
      <c r="Q131" s="101"/>
      <c r="R131" s="215">
        <f>R132+R169+R200+R203</f>
        <v>29.050704999999997</v>
      </c>
      <c r="S131" s="101"/>
      <c r="T131" s="216">
        <f>T132+T169+T200+T203</f>
        <v>14.4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79</v>
      </c>
      <c r="AU131" s="14" t="s">
        <v>113</v>
      </c>
      <c r="BK131" s="217">
        <f>BK132+BK169+BK200+BK203</f>
        <v>0</v>
      </c>
    </row>
    <row r="132" s="11" customFormat="1" ht="25.92" customHeight="1">
      <c r="A132" s="11"/>
      <c r="B132" s="218"/>
      <c r="C132" s="219"/>
      <c r="D132" s="220" t="s">
        <v>79</v>
      </c>
      <c r="E132" s="221" t="s">
        <v>951</v>
      </c>
      <c r="F132" s="221" t="s">
        <v>952</v>
      </c>
      <c r="G132" s="219"/>
      <c r="H132" s="219"/>
      <c r="I132" s="222"/>
      <c r="J132" s="223">
        <f>BK132</f>
        <v>0</v>
      </c>
      <c r="K132" s="219"/>
      <c r="L132" s="224"/>
      <c r="M132" s="225"/>
      <c r="N132" s="226"/>
      <c r="O132" s="226"/>
      <c r="P132" s="227">
        <f>P133+P155+P158+P165</f>
        <v>0</v>
      </c>
      <c r="Q132" s="226"/>
      <c r="R132" s="227">
        <f>R133+R155+R158+R165</f>
        <v>11.25109</v>
      </c>
      <c r="S132" s="226"/>
      <c r="T132" s="228">
        <f>T133+T155+T158+T165</f>
        <v>2.3999999999999999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29" t="s">
        <v>87</v>
      </c>
      <c r="AT132" s="230" t="s">
        <v>79</v>
      </c>
      <c r="AU132" s="230" t="s">
        <v>80</v>
      </c>
      <c r="AY132" s="229" t="s">
        <v>136</v>
      </c>
      <c r="BK132" s="231">
        <f>BK133+BK155+BK158+BK165</f>
        <v>0</v>
      </c>
    </row>
    <row r="133" s="11" customFormat="1" ht="22.8" customHeight="1">
      <c r="A133" s="11"/>
      <c r="B133" s="218"/>
      <c r="C133" s="219"/>
      <c r="D133" s="220" t="s">
        <v>79</v>
      </c>
      <c r="E133" s="270" t="s">
        <v>89</v>
      </c>
      <c r="F133" s="270" t="s">
        <v>953</v>
      </c>
      <c r="G133" s="219"/>
      <c r="H133" s="219"/>
      <c r="I133" s="222"/>
      <c r="J133" s="271">
        <f>BK133</f>
        <v>0</v>
      </c>
      <c r="K133" s="219"/>
      <c r="L133" s="224"/>
      <c r="M133" s="225"/>
      <c r="N133" s="226"/>
      <c r="O133" s="226"/>
      <c r="P133" s="227">
        <f>SUM(P134:P154)</f>
        <v>0</v>
      </c>
      <c r="Q133" s="226"/>
      <c r="R133" s="227">
        <f>SUM(R134:R154)</f>
        <v>10.26629</v>
      </c>
      <c r="S133" s="226"/>
      <c r="T133" s="228">
        <f>SUM(T134:T154)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29" t="s">
        <v>87</v>
      </c>
      <c r="AT133" s="230" t="s">
        <v>79</v>
      </c>
      <c r="AU133" s="230" t="s">
        <v>87</v>
      </c>
      <c r="AY133" s="229" t="s">
        <v>136</v>
      </c>
      <c r="BK133" s="231">
        <f>SUM(BK134:BK154)</f>
        <v>0</v>
      </c>
    </row>
    <row r="134" s="2" customFormat="1" ht="16.5" customHeight="1">
      <c r="A134" s="35"/>
      <c r="B134" s="36"/>
      <c r="C134" s="232" t="s">
        <v>87</v>
      </c>
      <c r="D134" s="232" t="s">
        <v>133</v>
      </c>
      <c r="E134" s="233" t="s">
        <v>954</v>
      </c>
      <c r="F134" s="234" t="s">
        <v>955</v>
      </c>
      <c r="G134" s="235" t="s">
        <v>956</v>
      </c>
      <c r="H134" s="236">
        <v>1</v>
      </c>
      <c r="I134" s="237"/>
      <c r="J134" s="238">
        <f>ROUND(I134*H134,2)</f>
        <v>0</v>
      </c>
      <c r="K134" s="234" t="s">
        <v>957</v>
      </c>
      <c r="L134" s="239"/>
      <c r="M134" s="240" t="s">
        <v>1</v>
      </c>
      <c r="N134" s="241" t="s">
        <v>45</v>
      </c>
      <c r="O134" s="88"/>
      <c r="P134" s="242">
        <f>O134*H134</f>
        <v>0</v>
      </c>
      <c r="Q134" s="242">
        <v>2.4289999999999998</v>
      </c>
      <c r="R134" s="242">
        <f>Q134*H134</f>
        <v>2.4289999999999998</v>
      </c>
      <c r="S134" s="242">
        <v>0</v>
      </c>
      <c r="T134" s="24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178</v>
      </c>
      <c r="AT134" s="244" t="s">
        <v>133</v>
      </c>
      <c r="AU134" s="244" t="s">
        <v>89</v>
      </c>
      <c r="AY134" s="14" t="s">
        <v>136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4" t="s">
        <v>87</v>
      </c>
      <c r="BK134" s="245">
        <f>ROUND(I134*H134,2)</f>
        <v>0</v>
      </c>
      <c r="BL134" s="14" t="s">
        <v>156</v>
      </c>
      <c r="BM134" s="244" t="s">
        <v>958</v>
      </c>
    </row>
    <row r="135" s="2" customFormat="1">
      <c r="A135" s="35"/>
      <c r="B135" s="36"/>
      <c r="C135" s="37"/>
      <c r="D135" s="246" t="s">
        <v>142</v>
      </c>
      <c r="E135" s="37"/>
      <c r="F135" s="247" t="s">
        <v>955</v>
      </c>
      <c r="G135" s="37"/>
      <c r="H135" s="37"/>
      <c r="I135" s="151"/>
      <c r="J135" s="37"/>
      <c r="K135" s="37"/>
      <c r="L135" s="41"/>
      <c r="M135" s="248"/>
      <c r="N135" s="249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142</v>
      </c>
      <c r="AU135" s="14" t="s">
        <v>89</v>
      </c>
    </row>
    <row r="136" s="2" customFormat="1">
      <c r="A136" s="35"/>
      <c r="B136" s="36"/>
      <c r="C136" s="37"/>
      <c r="D136" s="246" t="s">
        <v>143</v>
      </c>
      <c r="E136" s="37"/>
      <c r="F136" s="250" t="s">
        <v>959</v>
      </c>
      <c r="G136" s="37"/>
      <c r="H136" s="37"/>
      <c r="I136" s="151"/>
      <c r="J136" s="37"/>
      <c r="K136" s="37"/>
      <c r="L136" s="41"/>
      <c r="M136" s="248"/>
      <c r="N136" s="249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143</v>
      </c>
      <c r="AU136" s="14" t="s">
        <v>89</v>
      </c>
    </row>
    <row r="137" s="2" customFormat="1" ht="21.75" customHeight="1">
      <c r="A137" s="35"/>
      <c r="B137" s="36"/>
      <c r="C137" s="251" t="s">
        <v>89</v>
      </c>
      <c r="D137" s="251" t="s">
        <v>145</v>
      </c>
      <c r="E137" s="252" t="s">
        <v>960</v>
      </c>
      <c r="F137" s="253" t="s">
        <v>961</v>
      </c>
      <c r="G137" s="254" t="s">
        <v>956</v>
      </c>
      <c r="H137" s="255">
        <v>1</v>
      </c>
      <c r="I137" s="256"/>
      <c r="J137" s="257">
        <f>ROUND(I137*H137,2)</f>
        <v>0</v>
      </c>
      <c r="K137" s="253" t="s">
        <v>957</v>
      </c>
      <c r="L137" s="41"/>
      <c r="M137" s="258" t="s">
        <v>1</v>
      </c>
      <c r="N137" s="259" t="s">
        <v>45</v>
      </c>
      <c r="O137" s="88"/>
      <c r="P137" s="242">
        <f>O137*H137</f>
        <v>0</v>
      </c>
      <c r="Q137" s="242">
        <v>2.45329</v>
      </c>
      <c r="R137" s="242">
        <f>Q137*H137</f>
        <v>2.45329</v>
      </c>
      <c r="S137" s="242">
        <v>0</v>
      </c>
      <c r="T137" s="243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4" t="s">
        <v>156</v>
      </c>
      <c r="AT137" s="244" t="s">
        <v>145</v>
      </c>
      <c r="AU137" s="244" t="s">
        <v>89</v>
      </c>
      <c r="AY137" s="14" t="s">
        <v>136</v>
      </c>
      <c r="BE137" s="245">
        <f>IF(N137="základní",J137,0)</f>
        <v>0</v>
      </c>
      <c r="BF137" s="245">
        <f>IF(N137="snížená",J137,0)</f>
        <v>0</v>
      </c>
      <c r="BG137" s="245">
        <f>IF(N137="zákl. přenesená",J137,0)</f>
        <v>0</v>
      </c>
      <c r="BH137" s="245">
        <f>IF(N137="sníž. přenesená",J137,0)</f>
        <v>0</v>
      </c>
      <c r="BI137" s="245">
        <f>IF(N137="nulová",J137,0)</f>
        <v>0</v>
      </c>
      <c r="BJ137" s="14" t="s">
        <v>87</v>
      </c>
      <c r="BK137" s="245">
        <f>ROUND(I137*H137,2)</f>
        <v>0</v>
      </c>
      <c r="BL137" s="14" t="s">
        <v>156</v>
      </c>
      <c r="BM137" s="244" t="s">
        <v>962</v>
      </c>
    </row>
    <row r="138" s="2" customFormat="1">
      <c r="A138" s="35"/>
      <c r="B138" s="36"/>
      <c r="C138" s="37"/>
      <c r="D138" s="246" t="s">
        <v>142</v>
      </c>
      <c r="E138" s="37"/>
      <c r="F138" s="247" t="s">
        <v>963</v>
      </c>
      <c r="G138" s="37"/>
      <c r="H138" s="37"/>
      <c r="I138" s="151"/>
      <c r="J138" s="37"/>
      <c r="K138" s="37"/>
      <c r="L138" s="41"/>
      <c r="M138" s="248"/>
      <c r="N138" s="249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142</v>
      </c>
      <c r="AU138" s="14" t="s">
        <v>89</v>
      </c>
    </row>
    <row r="139" s="2" customFormat="1">
      <c r="A139" s="35"/>
      <c r="B139" s="36"/>
      <c r="C139" s="37"/>
      <c r="D139" s="246" t="s">
        <v>143</v>
      </c>
      <c r="E139" s="37"/>
      <c r="F139" s="250" t="s">
        <v>964</v>
      </c>
      <c r="G139" s="37"/>
      <c r="H139" s="37"/>
      <c r="I139" s="151"/>
      <c r="J139" s="37"/>
      <c r="K139" s="37"/>
      <c r="L139" s="41"/>
      <c r="M139" s="248"/>
      <c r="N139" s="249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143</v>
      </c>
      <c r="AU139" s="14" t="s">
        <v>89</v>
      </c>
    </row>
    <row r="140" s="2" customFormat="1" ht="21.75" customHeight="1">
      <c r="A140" s="35"/>
      <c r="B140" s="36"/>
      <c r="C140" s="232" t="s">
        <v>135</v>
      </c>
      <c r="D140" s="232" t="s">
        <v>133</v>
      </c>
      <c r="E140" s="233" t="s">
        <v>965</v>
      </c>
      <c r="F140" s="234" t="s">
        <v>966</v>
      </c>
      <c r="G140" s="235" t="s">
        <v>967</v>
      </c>
      <c r="H140" s="236">
        <v>0.5</v>
      </c>
      <c r="I140" s="237"/>
      <c r="J140" s="238">
        <f>ROUND(I140*H140,2)</f>
        <v>0</v>
      </c>
      <c r="K140" s="234" t="s">
        <v>957</v>
      </c>
      <c r="L140" s="239"/>
      <c r="M140" s="240" t="s">
        <v>1</v>
      </c>
      <c r="N140" s="241" t="s">
        <v>45</v>
      </c>
      <c r="O140" s="88"/>
      <c r="P140" s="242">
        <f>O140*H140</f>
        <v>0</v>
      </c>
      <c r="Q140" s="242">
        <v>1</v>
      </c>
      <c r="R140" s="242">
        <f>Q140*H140</f>
        <v>0.5</v>
      </c>
      <c r="S140" s="242">
        <v>0</v>
      </c>
      <c r="T140" s="24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4" t="s">
        <v>89</v>
      </c>
      <c r="AT140" s="244" t="s">
        <v>133</v>
      </c>
      <c r="AU140" s="244" t="s">
        <v>89</v>
      </c>
      <c r="AY140" s="14" t="s">
        <v>136</v>
      </c>
      <c r="BE140" s="245">
        <f>IF(N140="základní",J140,0)</f>
        <v>0</v>
      </c>
      <c r="BF140" s="245">
        <f>IF(N140="snížená",J140,0)</f>
        <v>0</v>
      </c>
      <c r="BG140" s="245">
        <f>IF(N140="zákl. přenesená",J140,0)</f>
        <v>0</v>
      </c>
      <c r="BH140" s="245">
        <f>IF(N140="sníž. přenesená",J140,0)</f>
        <v>0</v>
      </c>
      <c r="BI140" s="245">
        <f>IF(N140="nulová",J140,0)</f>
        <v>0</v>
      </c>
      <c r="BJ140" s="14" t="s">
        <v>87</v>
      </c>
      <c r="BK140" s="245">
        <f>ROUND(I140*H140,2)</f>
        <v>0</v>
      </c>
      <c r="BL140" s="14" t="s">
        <v>87</v>
      </c>
      <c r="BM140" s="244" t="s">
        <v>968</v>
      </c>
    </row>
    <row r="141" s="2" customFormat="1">
      <c r="A141" s="35"/>
      <c r="B141" s="36"/>
      <c r="C141" s="37"/>
      <c r="D141" s="246" t="s">
        <v>142</v>
      </c>
      <c r="E141" s="37"/>
      <c r="F141" s="247" t="s">
        <v>966</v>
      </c>
      <c r="G141" s="37"/>
      <c r="H141" s="37"/>
      <c r="I141" s="151"/>
      <c r="J141" s="37"/>
      <c r="K141" s="37"/>
      <c r="L141" s="41"/>
      <c r="M141" s="248"/>
      <c r="N141" s="249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142</v>
      </c>
      <c r="AU141" s="14" t="s">
        <v>89</v>
      </c>
    </row>
    <row r="142" s="2" customFormat="1">
      <c r="A142" s="35"/>
      <c r="B142" s="36"/>
      <c r="C142" s="37"/>
      <c r="D142" s="246" t="s">
        <v>143</v>
      </c>
      <c r="E142" s="37"/>
      <c r="F142" s="250" t="s">
        <v>969</v>
      </c>
      <c r="G142" s="37"/>
      <c r="H142" s="37"/>
      <c r="I142" s="151"/>
      <c r="J142" s="37"/>
      <c r="K142" s="37"/>
      <c r="L142" s="41"/>
      <c r="M142" s="248"/>
      <c r="N142" s="249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143</v>
      </c>
      <c r="AU142" s="14" t="s">
        <v>89</v>
      </c>
    </row>
    <row r="143" s="2" customFormat="1" ht="21.75" customHeight="1">
      <c r="A143" s="35"/>
      <c r="B143" s="36"/>
      <c r="C143" s="251" t="s">
        <v>156</v>
      </c>
      <c r="D143" s="251" t="s">
        <v>145</v>
      </c>
      <c r="E143" s="252" t="s">
        <v>970</v>
      </c>
      <c r="F143" s="253" t="s">
        <v>971</v>
      </c>
      <c r="G143" s="254" t="s">
        <v>262</v>
      </c>
      <c r="H143" s="255">
        <v>100</v>
      </c>
      <c r="I143" s="256"/>
      <c r="J143" s="257">
        <f>ROUND(I143*H143,2)</f>
        <v>0</v>
      </c>
      <c r="K143" s="253" t="s">
        <v>957</v>
      </c>
      <c r="L143" s="41"/>
      <c r="M143" s="258" t="s">
        <v>1</v>
      </c>
      <c r="N143" s="259" t="s">
        <v>45</v>
      </c>
      <c r="O143" s="88"/>
      <c r="P143" s="242">
        <f>O143*H143</f>
        <v>0</v>
      </c>
      <c r="Q143" s="242">
        <v>0.048680000000000001</v>
      </c>
      <c r="R143" s="242">
        <f>Q143*H143</f>
        <v>4.8680000000000003</v>
      </c>
      <c r="S143" s="242">
        <v>0</v>
      </c>
      <c r="T143" s="24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4" t="s">
        <v>87</v>
      </c>
      <c r="AT143" s="244" t="s">
        <v>145</v>
      </c>
      <c r="AU143" s="244" t="s">
        <v>89</v>
      </c>
      <c r="AY143" s="14" t="s">
        <v>136</v>
      </c>
      <c r="BE143" s="245">
        <f>IF(N143="základní",J143,0)</f>
        <v>0</v>
      </c>
      <c r="BF143" s="245">
        <f>IF(N143="snížená",J143,0)</f>
        <v>0</v>
      </c>
      <c r="BG143" s="245">
        <f>IF(N143="zákl. přenesená",J143,0)</f>
        <v>0</v>
      </c>
      <c r="BH143" s="245">
        <f>IF(N143="sníž. přenesená",J143,0)</f>
        <v>0</v>
      </c>
      <c r="BI143" s="245">
        <f>IF(N143="nulová",J143,0)</f>
        <v>0</v>
      </c>
      <c r="BJ143" s="14" t="s">
        <v>87</v>
      </c>
      <c r="BK143" s="245">
        <f>ROUND(I143*H143,2)</f>
        <v>0</v>
      </c>
      <c r="BL143" s="14" t="s">
        <v>87</v>
      </c>
      <c r="BM143" s="244" t="s">
        <v>972</v>
      </c>
    </row>
    <row r="144" s="2" customFormat="1">
      <c r="A144" s="35"/>
      <c r="B144" s="36"/>
      <c r="C144" s="37"/>
      <c r="D144" s="246" t="s">
        <v>142</v>
      </c>
      <c r="E144" s="37"/>
      <c r="F144" s="247" t="s">
        <v>973</v>
      </c>
      <c r="G144" s="37"/>
      <c r="H144" s="37"/>
      <c r="I144" s="151"/>
      <c r="J144" s="37"/>
      <c r="K144" s="37"/>
      <c r="L144" s="41"/>
      <c r="M144" s="248"/>
      <c r="N144" s="249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142</v>
      </c>
      <c r="AU144" s="14" t="s">
        <v>89</v>
      </c>
    </row>
    <row r="145" s="2" customFormat="1" ht="16.5" customHeight="1">
      <c r="A145" s="35"/>
      <c r="B145" s="36"/>
      <c r="C145" s="232" t="s">
        <v>162</v>
      </c>
      <c r="D145" s="232" t="s">
        <v>133</v>
      </c>
      <c r="E145" s="233" t="s">
        <v>974</v>
      </c>
      <c r="F145" s="234" t="s">
        <v>975</v>
      </c>
      <c r="G145" s="235" t="s">
        <v>233</v>
      </c>
      <c r="H145" s="236">
        <v>5</v>
      </c>
      <c r="I145" s="237"/>
      <c r="J145" s="238">
        <f>ROUND(I145*H145,2)</f>
        <v>0</v>
      </c>
      <c r="K145" s="234" t="s">
        <v>957</v>
      </c>
      <c r="L145" s="239"/>
      <c r="M145" s="240" t="s">
        <v>1</v>
      </c>
      <c r="N145" s="241" t="s">
        <v>45</v>
      </c>
      <c r="O145" s="88"/>
      <c r="P145" s="242">
        <f>O145*H145</f>
        <v>0</v>
      </c>
      <c r="Q145" s="242">
        <v>0.0011999999999999999</v>
      </c>
      <c r="R145" s="242">
        <f>Q145*H145</f>
        <v>0.0059999999999999993</v>
      </c>
      <c r="S145" s="242">
        <v>0</v>
      </c>
      <c r="T145" s="24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4" t="s">
        <v>178</v>
      </c>
      <c r="AT145" s="244" t="s">
        <v>133</v>
      </c>
      <c r="AU145" s="244" t="s">
        <v>89</v>
      </c>
      <c r="AY145" s="14" t="s">
        <v>136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14" t="s">
        <v>87</v>
      </c>
      <c r="BK145" s="245">
        <f>ROUND(I145*H145,2)</f>
        <v>0</v>
      </c>
      <c r="BL145" s="14" t="s">
        <v>156</v>
      </c>
      <c r="BM145" s="244" t="s">
        <v>976</v>
      </c>
    </row>
    <row r="146" s="2" customFormat="1">
      <c r="A146" s="35"/>
      <c r="B146" s="36"/>
      <c r="C146" s="37"/>
      <c r="D146" s="246" t="s">
        <v>142</v>
      </c>
      <c r="E146" s="37"/>
      <c r="F146" s="247" t="s">
        <v>975</v>
      </c>
      <c r="G146" s="37"/>
      <c r="H146" s="37"/>
      <c r="I146" s="151"/>
      <c r="J146" s="37"/>
      <c r="K146" s="37"/>
      <c r="L146" s="41"/>
      <c r="M146" s="248"/>
      <c r="N146" s="249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142</v>
      </c>
      <c r="AU146" s="14" t="s">
        <v>89</v>
      </c>
    </row>
    <row r="147" s="2" customFormat="1">
      <c r="A147" s="35"/>
      <c r="B147" s="36"/>
      <c r="C147" s="37"/>
      <c r="D147" s="246" t="s">
        <v>143</v>
      </c>
      <c r="E147" s="37"/>
      <c r="F147" s="250" t="s">
        <v>977</v>
      </c>
      <c r="G147" s="37"/>
      <c r="H147" s="37"/>
      <c r="I147" s="151"/>
      <c r="J147" s="37"/>
      <c r="K147" s="37"/>
      <c r="L147" s="41"/>
      <c r="M147" s="248"/>
      <c r="N147" s="249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143</v>
      </c>
      <c r="AU147" s="14" t="s">
        <v>89</v>
      </c>
    </row>
    <row r="148" s="2" customFormat="1" ht="16.5" customHeight="1">
      <c r="A148" s="35"/>
      <c r="B148" s="36"/>
      <c r="C148" s="232" t="s">
        <v>167</v>
      </c>
      <c r="D148" s="232" t="s">
        <v>133</v>
      </c>
      <c r="E148" s="233" t="s">
        <v>978</v>
      </c>
      <c r="F148" s="234" t="s">
        <v>979</v>
      </c>
      <c r="G148" s="235" t="s">
        <v>233</v>
      </c>
      <c r="H148" s="236">
        <v>5</v>
      </c>
      <c r="I148" s="237"/>
      <c r="J148" s="238">
        <f>ROUND(I148*H148,2)</f>
        <v>0</v>
      </c>
      <c r="K148" s="234" t="s">
        <v>957</v>
      </c>
      <c r="L148" s="239"/>
      <c r="M148" s="240" t="s">
        <v>1</v>
      </c>
      <c r="N148" s="241" t="s">
        <v>45</v>
      </c>
      <c r="O148" s="88"/>
      <c r="P148" s="242">
        <f>O148*H148</f>
        <v>0</v>
      </c>
      <c r="Q148" s="242">
        <v>0.001</v>
      </c>
      <c r="R148" s="242">
        <f>Q148*H148</f>
        <v>0.0050000000000000001</v>
      </c>
      <c r="S148" s="242">
        <v>0</v>
      </c>
      <c r="T148" s="24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4" t="s">
        <v>178</v>
      </c>
      <c r="AT148" s="244" t="s">
        <v>133</v>
      </c>
      <c r="AU148" s="244" t="s">
        <v>89</v>
      </c>
      <c r="AY148" s="14" t="s">
        <v>136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14" t="s">
        <v>87</v>
      </c>
      <c r="BK148" s="245">
        <f>ROUND(I148*H148,2)</f>
        <v>0</v>
      </c>
      <c r="BL148" s="14" t="s">
        <v>156</v>
      </c>
      <c r="BM148" s="244" t="s">
        <v>980</v>
      </c>
    </row>
    <row r="149" s="2" customFormat="1">
      <c r="A149" s="35"/>
      <c r="B149" s="36"/>
      <c r="C149" s="37"/>
      <c r="D149" s="246" t="s">
        <v>142</v>
      </c>
      <c r="E149" s="37"/>
      <c r="F149" s="247" t="s">
        <v>979</v>
      </c>
      <c r="G149" s="37"/>
      <c r="H149" s="37"/>
      <c r="I149" s="151"/>
      <c r="J149" s="37"/>
      <c r="K149" s="37"/>
      <c r="L149" s="41"/>
      <c r="M149" s="248"/>
      <c r="N149" s="249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142</v>
      </c>
      <c r="AU149" s="14" t="s">
        <v>89</v>
      </c>
    </row>
    <row r="150" s="2" customFormat="1">
      <c r="A150" s="35"/>
      <c r="B150" s="36"/>
      <c r="C150" s="37"/>
      <c r="D150" s="246" t="s">
        <v>143</v>
      </c>
      <c r="E150" s="37"/>
      <c r="F150" s="250" t="s">
        <v>981</v>
      </c>
      <c r="G150" s="37"/>
      <c r="H150" s="37"/>
      <c r="I150" s="151"/>
      <c r="J150" s="37"/>
      <c r="K150" s="37"/>
      <c r="L150" s="41"/>
      <c r="M150" s="248"/>
      <c r="N150" s="249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143</v>
      </c>
      <c r="AU150" s="14" t="s">
        <v>89</v>
      </c>
    </row>
    <row r="151" s="2" customFormat="1" ht="16.5" customHeight="1">
      <c r="A151" s="35"/>
      <c r="B151" s="36"/>
      <c r="C151" s="232" t="s">
        <v>173</v>
      </c>
      <c r="D151" s="232" t="s">
        <v>133</v>
      </c>
      <c r="E151" s="233" t="s">
        <v>982</v>
      </c>
      <c r="F151" s="234" t="s">
        <v>983</v>
      </c>
      <c r="G151" s="235" t="s">
        <v>233</v>
      </c>
      <c r="H151" s="236">
        <v>5</v>
      </c>
      <c r="I151" s="237"/>
      <c r="J151" s="238">
        <f>ROUND(I151*H151,2)</f>
        <v>0</v>
      </c>
      <c r="K151" s="234" t="s">
        <v>957</v>
      </c>
      <c r="L151" s="239"/>
      <c r="M151" s="240" t="s">
        <v>1</v>
      </c>
      <c r="N151" s="241" t="s">
        <v>45</v>
      </c>
      <c r="O151" s="88"/>
      <c r="P151" s="242">
        <f>O151*H151</f>
        <v>0</v>
      </c>
      <c r="Q151" s="242">
        <v>0.001</v>
      </c>
      <c r="R151" s="242">
        <f>Q151*H151</f>
        <v>0.0050000000000000001</v>
      </c>
      <c r="S151" s="242">
        <v>0</v>
      </c>
      <c r="T151" s="24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4" t="s">
        <v>178</v>
      </c>
      <c r="AT151" s="244" t="s">
        <v>133</v>
      </c>
      <c r="AU151" s="244" t="s">
        <v>89</v>
      </c>
      <c r="AY151" s="14" t="s">
        <v>136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14" t="s">
        <v>87</v>
      </c>
      <c r="BK151" s="245">
        <f>ROUND(I151*H151,2)</f>
        <v>0</v>
      </c>
      <c r="BL151" s="14" t="s">
        <v>156</v>
      </c>
      <c r="BM151" s="244" t="s">
        <v>984</v>
      </c>
    </row>
    <row r="152" s="2" customFormat="1">
      <c r="A152" s="35"/>
      <c r="B152" s="36"/>
      <c r="C152" s="37"/>
      <c r="D152" s="246" t="s">
        <v>142</v>
      </c>
      <c r="E152" s="37"/>
      <c r="F152" s="247" t="s">
        <v>983</v>
      </c>
      <c r="G152" s="37"/>
      <c r="H152" s="37"/>
      <c r="I152" s="151"/>
      <c r="J152" s="37"/>
      <c r="K152" s="37"/>
      <c r="L152" s="41"/>
      <c r="M152" s="248"/>
      <c r="N152" s="249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142</v>
      </c>
      <c r="AU152" s="14" t="s">
        <v>89</v>
      </c>
    </row>
    <row r="153" s="2" customFormat="1" ht="16.5" customHeight="1">
      <c r="A153" s="35"/>
      <c r="B153" s="36"/>
      <c r="C153" s="251" t="s">
        <v>178</v>
      </c>
      <c r="D153" s="251" t="s">
        <v>145</v>
      </c>
      <c r="E153" s="252" t="s">
        <v>985</v>
      </c>
      <c r="F153" s="253" t="s">
        <v>986</v>
      </c>
      <c r="G153" s="254" t="s">
        <v>668</v>
      </c>
      <c r="H153" s="255">
        <v>12</v>
      </c>
      <c r="I153" s="256"/>
      <c r="J153" s="257">
        <f>ROUND(I153*H153,2)</f>
        <v>0</v>
      </c>
      <c r="K153" s="253" t="s">
        <v>957</v>
      </c>
      <c r="L153" s="41"/>
      <c r="M153" s="258" t="s">
        <v>1</v>
      </c>
      <c r="N153" s="259" t="s">
        <v>45</v>
      </c>
      <c r="O153" s="88"/>
      <c r="P153" s="242">
        <f>O153*H153</f>
        <v>0</v>
      </c>
      <c r="Q153" s="242">
        <v>0</v>
      </c>
      <c r="R153" s="242">
        <f>Q153*H153</f>
        <v>0</v>
      </c>
      <c r="S153" s="242">
        <v>0</v>
      </c>
      <c r="T153" s="24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4" t="s">
        <v>156</v>
      </c>
      <c r="AT153" s="244" t="s">
        <v>145</v>
      </c>
      <c r="AU153" s="244" t="s">
        <v>89</v>
      </c>
      <c r="AY153" s="14" t="s">
        <v>136</v>
      </c>
      <c r="BE153" s="245">
        <f>IF(N153="základní",J153,0)</f>
        <v>0</v>
      </c>
      <c r="BF153" s="245">
        <f>IF(N153="snížená",J153,0)</f>
        <v>0</v>
      </c>
      <c r="BG153" s="245">
        <f>IF(N153="zákl. přenesená",J153,0)</f>
        <v>0</v>
      </c>
      <c r="BH153" s="245">
        <f>IF(N153="sníž. přenesená",J153,0)</f>
        <v>0</v>
      </c>
      <c r="BI153" s="245">
        <f>IF(N153="nulová",J153,0)</f>
        <v>0</v>
      </c>
      <c r="BJ153" s="14" t="s">
        <v>87</v>
      </c>
      <c r="BK153" s="245">
        <f>ROUND(I153*H153,2)</f>
        <v>0</v>
      </c>
      <c r="BL153" s="14" t="s">
        <v>156</v>
      </c>
      <c r="BM153" s="244" t="s">
        <v>987</v>
      </c>
    </row>
    <row r="154" s="2" customFormat="1">
      <c r="A154" s="35"/>
      <c r="B154" s="36"/>
      <c r="C154" s="37"/>
      <c r="D154" s="246" t="s">
        <v>142</v>
      </c>
      <c r="E154" s="37"/>
      <c r="F154" s="247" t="s">
        <v>988</v>
      </c>
      <c r="G154" s="37"/>
      <c r="H154" s="37"/>
      <c r="I154" s="151"/>
      <c r="J154" s="37"/>
      <c r="K154" s="37"/>
      <c r="L154" s="41"/>
      <c r="M154" s="248"/>
      <c r="N154" s="249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142</v>
      </c>
      <c r="AU154" s="14" t="s">
        <v>89</v>
      </c>
    </row>
    <row r="155" s="11" customFormat="1" ht="22.8" customHeight="1">
      <c r="A155" s="11"/>
      <c r="B155" s="218"/>
      <c r="C155" s="219"/>
      <c r="D155" s="220" t="s">
        <v>79</v>
      </c>
      <c r="E155" s="270" t="s">
        <v>135</v>
      </c>
      <c r="F155" s="270" t="s">
        <v>989</v>
      </c>
      <c r="G155" s="219"/>
      <c r="H155" s="219"/>
      <c r="I155" s="222"/>
      <c r="J155" s="271">
        <f>BK155</f>
        <v>0</v>
      </c>
      <c r="K155" s="219"/>
      <c r="L155" s="224"/>
      <c r="M155" s="225"/>
      <c r="N155" s="226"/>
      <c r="O155" s="226"/>
      <c r="P155" s="227">
        <f>SUM(P156:P157)</f>
        <v>0</v>
      </c>
      <c r="Q155" s="226"/>
      <c r="R155" s="227">
        <f>SUM(R156:R157)</f>
        <v>0.0138</v>
      </c>
      <c r="S155" s="226"/>
      <c r="T155" s="228">
        <f>SUM(T156:T157)</f>
        <v>0</v>
      </c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R155" s="229" t="s">
        <v>87</v>
      </c>
      <c r="AT155" s="230" t="s">
        <v>79</v>
      </c>
      <c r="AU155" s="230" t="s">
        <v>87</v>
      </c>
      <c r="AY155" s="229" t="s">
        <v>136</v>
      </c>
      <c r="BK155" s="231">
        <f>SUM(BK156:BK157)</f>
        <v>0</v>
      </c>
    </row>
    <row r="156" s="2" customFormat="1" ht="16.5" customHeight="1">
      <c r="A156" s="35"/>
      <c r="B156" s="36"/>
      <c r="C156" s="232" t="s">
        <v>184</v>
      </c>
      <c r="D156" s="232" t="s">
        <v>133</v>
      </c>
      <c r="E156" s="233" t="s">
        <v>990</v>
      </c>
      <c r="F156" s="234" t="s">
        <v>991</v>
      </c>
      <c r="G156" s="235" t="s">
        <v>187</v>
      </c>
      <c r="H156" s="236">
        <v>30</v>
      </c>
      <c r="I156" s="237"/>
      <c r="J156" s="238">
        <f>ROUND(I156*H156,2)</f>
        <v>0</v>
      </c>
      <c r="K156" s="234" t="s">
        <v>957</v>
      </c>
      <c r="L156" s="239"/>
      <c r="M156" s="240" t="s">
        <v>1</v>
      </c>
      <c r="N156" s="241" t="s">
        <v>45</v>
      </c>
      <c r="O156" s="88"/>
      <c r="P156" s="242">
        <f>O156*H156</f>
        <v>0</v>
      </c>
      <c r="Q156" s="242">
        <v>0.00046000000000000001</v>
      </c>
      <c r="R156" s="242">
        <f>Q156*H156</f>
        <v>0.0138</v>
      </c>
      <c r="S156" s="242">
        <v>0</v>
      </c>
      <c r="T156" s="243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4" t="s">
        <v>178</v>
      </c>
      <c r="AT156" s="244" t="s">
        <v>133</v>
      </c>
      <c r="AU156" s="244" t="s">
        <v>89</v>
      </c>
      <c r="AY156" s="14" t="s">
        <v>136</v>
      </c>
      <c r="BE156" s="245">
        <f>IF(N156="základní",J156,0)</f>
        <v>0</v>
      </c>
      <c r="BF156" s="245">
        <f>IF(N156="snížená",J156,0)</f>
        <v>0</v>
      </c>
      <c r="BG156" s="245">
        <f>IF(N156="zákl. přenesená",J156,0)</f>
        <v>0</v>
      </c>
      <c r="BH156" s="245">
        <f>IF(N156="sníž. přenesená",J156,0)</f>
        <v>0</v>
      </c>
      <c r="BI156" s="245">
        <f>IF(N156="nulová",J156,0)</f>
        <v>0</v>
      </c>
      <c r="BJ156" s="14" t="s">
        <v>87</v>
      </c>
      <c r="BK156" s="245">
        <f>ROUND(I156*H156,2)</f>
        <v>0</v>
      </c>
      <c r="BL156" s="14" t="s">
        <v>156</v>
      </c>
      <c r="BM156" s="244" t="s">
        <v>992</v>
      </c>
    </row>
    <row r="157" s="2" customFormat="1">
      <c r="A157" s="35"/>
      <c r="B157" s="36"/>
      <c r="C157" s="37"/>
      <c r="D157" s="246" t="s">
        <v>142</v>
      </c>
      <c r="E157" s="37"/>
      <c r="F157" s="247" t="s">
        <v>991</v>
      </c>
      <c r="G157" s="37"/>
      <c r="H157" s="37"/>
      <c r="I157" s="151"/>
      <c r="J157" s="37"/>
      <c r="K157" s="37"/>
      <c r="L157" s="41"/>
      <c r="M157" s="248"/>
      <c r="N157" s="249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142</v>
      </c>
      <c r="AU157" s="14" t="s">
        <v>89</v>
      </c>
    </row>
    <row r="158" s="11" customFormat="1" ht="22.8" customHeight="1">
      <c r="A158" s="11"/>
      <c r="B158" s="218"/>
      <c r="C158" s="219"/>
      <c r="D158" s="220" t="s">
        <v>79</v>
      </c>
      <c r="E158" s="270" t="s">
        <v>167</v>
      </c>
      <c r="F158" s="270" t="s">
        <v>993</v>
      </c>
      <c r="G158" s="219"/>
      <c r="H158" s="219"/>
      <c r="I158" s="222"/>
      <c r="J158" s="271">
        <f>BK158</f>
        <v>0</v>
      </c>
      <c r="K158" s="219"/>
      <c r="L158" s="224"/>
      <c r="M158" s="225"/>
      <c r="N158" s="226"/>
      <c r="O158" s="226"/>
      <c r="P158" s="227">
        <f>SUM(P159:P164)</f>
        <v>0</v>
      </c>
      <c r="Q158" s="226"/>
      <c r="R158" s="227">
        <f>SUM(R159:R164)</f>
        <v>0.97100000000000009</v>
      </c>
      <c r="S158" s="226"/>
      <c r="T158" s="228">
        <f>SUM(T159:T164)</f>
        <v>0</v>
      </c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R158" s="229" t="s">
        <v>87</v>
      </c>
      <c r="AT158" s="230" t="s">
        <v>79</v>
      </c>
      <c r="AU158" s="230" t="s">
        <v>87</v>
      </c>
      <c r="AY158" s="229" t="s">
        <v>136</v>
      </c>
      <c r="BK158" s="231">
        <f>SUM(BK159:BK164)</f>
        <v>0</v>
      </c>
    </row>
    <row r="159" s="2" customFormat="1" ht="21.75" customHeight="1">
      <c r="A159" s="35"/>
      <c r="B159" s="36"/>
      <c r="C159" s="232" t="s">
        <v>191</v>
      </c>
      <c r="D159" s="232" t="s">
        <v>133</v>
      </c>
      <c r="E159" s="233" t="s">
        <v>994</v>
      </c>
      <c r="F159" s="234" t="s">
        <v>995</v>
      </c>
      <c r="G159" s="235" t="s">
        <v>233</v>
      </c>
      <c r="H159" s="236">
        <v>200</v>
      </c>
      <c r="I159" s="237"/>
      <c r="J159" s="238">
        <f>ROUND(I159*H159,2)</f>
        <v>0</v>
      </c>
      <c r="K159" s="234" t="s">
        <v>957</v>
      </c>
      <c r="L159" s="239"/>
      <c r="M159" s="240" t="s">
        <v>1</v>
      </c>
      <c r="N159" s="241" t="s">
        <v>45</v>
      </c>
      <c r="O159" s="88"/>
      <c r="P159" s="242">
        <f>O159*H159</f>
        <v>0</v>
      </c>
      <c r="Q159" s="242">
        <v>0.001</v>
      </c>
      <c r="R159" s="242">
        <f>Q159*H159</f>
        <v>0.20000000000000001</v>
      </c>
      <c r="S159" s="242">
        <v>0</v>
      </c>
      <c r="T159" s="24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4" t="s">
        <v>178</v>
      </c>
      <c r="AT159" s="244" t="s">
        <v>133</v>
      </c>
      <c r="AU159" s="244" t="s">
        <v>89</v>
      </c>
      <c r="AY159" s="14" t="s">
        <v>136</v>
      </c>
      <c r="BE159" s="245">
        <f>IF(N159="základní",J159,0)</f>
        <v>0</v>
      </c>
      <c r="BF159" s="245">
        <f>IF(N159="snížená",J159,0)</f>
        <v>0</v>
      </c>
      <c r="BG159" s="245">
        <f>IF(N159="zákl. přenesená",J159,0)</f>
        <v>0</v>
      </c>
      <c r="BH159" s="245">
        <f>IF(N159="sníž. přenesená",J159,0)</f>
        <v>0</v>
      </c>
      <c r="BI159" s="245">
        <f>IF(N159="nulová",J159,0)</f>
        <v>0</v>
      </c>
      <c r="BJ159" s="14" t="s">
        <v>87</v>
      </c>
      <c r="BK159" s="245">
        <f>ROUND(I159*H159,2)</f>
        <v>0</v>
      </c>
      <c r="BL159" s="14" t="s">
        <v>156</v>
      </c>
      <c r="BM159" s="244" t="s">
        <v>996</v>
      </c>
    </row>
    <row r="160" s="2" customFormat="1">
      <c r="A160" s="35"/>
      <c r="B160" s="36"/>
      <c r="C160" s="37"/>
      <c r="D160" s="246" t="s">
        <v>142</v>
      </c>
      <c r="E160" s="37"/>
      <c r="F160" s="247" t="s">
        <v>995</v>
      </c>
      <c r="G160" s="37"/>
      <c r="H160" s="37"/>
      <c r="I160" s="151"/>
      <c r="J160" s="37"/>
      <c r="K160" s="37"/>
      <c r="L160" s="41"/>
      <c r="M160" s="248"/>
      <c r="N160" s="249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142</v>
      </c>
      <c r="AU160" s="14" t="s">
        <v>89</v>
      </c>
    </row>
    <row r="161" s="2" customFormat="1">
      <c r="A161" s="35"/>
      <c r="B161" s="36"/>
      <c r="C161" s="37"/>
      <c r="D161" s="246" t="s">
        <v>143</v>
      </c>
      <c r="E161" s="37"/>
      <c r="F161" s="250" t="s">
        <v>997</v>
      </c>
      <c r="G161" s="37"/>
      <c r="H161" s="37"/>
      <c r="I161" s="151"/>
      <c r="J161" s="37"/>
      <c r="K161" s="37"/>
      <c r="L161" s="41"/>
      <c r="M161" s="248"/>
      <c r="N161" s="249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143</v>
      </c>
      <c r="AU161" s="14" t="s">
        <v>89</v>
      </c>
    </row>
    <row r="162" s="2" customFormat="1" ht="21.75" customHeight="1">
      <c r="A162" s="35"/>
      <c r="B162" s="36"/>
      <c r="C162" s="251" t="s">
        <v>197</v>
      </c>
      <c r="D162" s="251" t="s">
        <v>145</v>
      </c>
      <c r="E162" s="252" t="s">
        <v>998</v>
      </c>
      <c r="F162" s="253" t="s">
        <v>999</v>
      </c>
      <c r="G162" s="254" t="s">
        <v>262</v>
      </c>
      <c r="H162" s="255">
        <v>30</v>
      </c>
      <c r="I162" s="256"/>
      <c r="J162" s="257">
        <f>ROUND(I162*H162,2)</f>
        <v>0</v>
      </c>
      <c r="K162" s="253" t="s">
        <v>957</v>
      </c>
      <c r="L162" s="41"/>
      <c r="M162" s="258" t="s">
        <v>1</v>
      </c>
      <c r="N162" s="259" t="s">
        <v>45</v>
      </c>
      <c r="O162" s="88"/>
      <c r="P162" s="242">
        <f>O162*H162</f>
        <v>0</v>
      </c>
      <c r="Q162" s="242">
        <v>0.025700000000000001</v>
      </c>
      <c r="R162" s="242">
        <f>Q162*H162</f>
        <v>0.77100000000000002</v>
      </c>
      <c r="S162" s="242">
        <v>0</v>
      </c>
      <c r="T162" s="24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4" t="s">
        <v>156</v>
      </c>
      <c r="AT162" s="244" t="s">
        <v>145</v>
      </c>
      <c r="AU162" s="244" t="s">
        <v>89</v>
      </c>
      <c r="AY162" s="14" t="s">
        <v>136</v>
      </c>
      <c r="BE162" s="245">
        <f>IF(N162="základní",J162,0)</f>
        <v>0</v>
      </c>
      <c r="BF162" s="245">
        <f>IF(N162="snížená",J162,0)</f>
        <v>0</v>
      </c>
      <c r="BG162" s="245">
        <f>IF(N162="zákl. přenesená",J162,0)</f>
        <v>0</v>
      </c>
      <c r="BH162" s="245">
        <f>IF(N162="sníž. přenesená",J162,0)</f>
        <v>0</v>
      </c>
      <c r="BI162" s="245">
        <f>IF(N162="nulová",J162,0)</f>
        <v>0</v>
      </c>
      <c r="BJ162" s="14" t="s">
        <v>87</v>
      </c>
      <c r="BK162" s="245">
        <f>ROUND(I162*H162,2)</f>
        <v>0</v>
      </c>
      <c r="BL162" s="14" t="s">
        <v>156</v>
      </c>
      <c r="BM162" s="244" t="s">
        <v>1000</v>
      </c>
    </row>
    <row r="163" s="2" customFormat="1">
      <c r="A163" s="35"/>
      <c r="B163" s="36"/>
      <c r="C163" s="37"/>
      <c r="D163" s="246" t="s">
        <v>142</v>
      </c>
      <c r="E163" s="37"/>
      <c r="F163" s="247" t="s">
        <v>1001</v>
      </c>
      <c r="G163" s="37"/>
      <c r="H163" s="37"/>
      <c r="I163" s="151"/>
      <c r="J163" s="37"/>
      <c r="K163" s="37"/>
      <c r="L163" s="41"/>
      <c r="M163" s="248"/>
      <c r="N163" s="249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142</v>
      </c>
      <c r="AU163" s="14" t="s">
        <v>89</v>
      </c>
    </row>
    <row r="164" s="2" customFormat="1">
      <c r="A164" s="35"/>
      <c r="B164" s="36"/>
      <c r="C164" s="37"/>
      <c r="D164" s="246" t="s">
        <v>143</v>
      </c>
      <c r="E164" s="37"/>
      <c r="F164" s="250" t="s">
        <v>1002</v>
      </c>
      <c r="G164" s="37"/>
      <c r="H164" s="37"/>
      <c r="I164" s="151"/>
      <c r="J164" s="37"/>
      <c r="K164" s="37"/>
      <c r="L164" s="41"/>
      <c r="M164" s="248"/>
      <c r="N164" s="249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143</v>
      </c>
      <c r="AU164" s="14" t="s">
        <v>89</v>
      </c>
    </row>
    <row r="165" s="11" customFormat="1" ht="22.8" customHeight="1">
      <c r="A165" s="11"/>
      <c r="B165" s="218"/>
      <c r="C165" s="219"/>
      <c r="D165" s="220" t="s">
        <v>79</v>
      </c>
      <c r="E165" s="270" t="s">
        <v>184</v>
      </c>
      <c r="F165" s="270" t="s">
        <v>1003</v>
      </c>
      <c r="G165" s="219"/>
      <c r="H165" s="219"/>
      <c r="I165" s="222"/>
      <c r="J165" s="271">
        <f>BK165</f>
        <v>0</v>
      </c>
      <c r="K165" s="219"/>
      <c r="L165" s="224"/>
      <c r="M165" s="225"/>
      <c r="N165" s="226"/>
      <c r="O165" s="226"/>
      <c r="P165" s="227">
        <f>SUM(P166:P168)</f>
        <v>0</v>
      </c>
      <c r="Q165" s="226"/>
      <c r="R165" s="227">
        <f>SUM(R166:R168)</f>
        <v>0</v>
      </c>
      <c r="S165" s="226"/>
      <c r="T165" s="228">
        <f>SUM(T166:T168)</f>
        <v>2.3999999999999999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229" t="s">
        <v>87</v>
      </c>
      <c r="AT165" s="230" t="s">
        <v>79</v>
      </c>
      <c r="AU165" s="230" t="s">
        <v>87</v>
      </c>
      <c r="AY165" s="229" t="s">
        <v>136</v>
      </c>
      <c r="BK165" s="231">
        <f>SUM(BK166:BK168)</f>
        <v>0</v>
      </c>
    </row>
    <row r="166" s="2" customFormat="1" ht="16.5" customHeight="1">
      <c r="A166" s="35"/>
      <c r="B166" s="36"/>
      <c r="C166" s="251" t="s">
        <v>202</v>
      </c>
      <c r="D166" s="251" t="s">
        <v>145</v>
      </c>
      <c r="E166" s="252" t="s">
        <v>1004</v>
      </c>
      <c r="F166" s="253" t="s">
        <v>1005</v>
      </c>
      <c r="G166" s="254" t="s">
        <v>956</v>
      </c>
      <c r="H166" s="255">
        <v>1</v>
      </c>
      <c r="I166" s="256"/>
      <c r="J166" s="257">
        <f>ROUND(I166*H166,2)</f>
        <v>0</v>
      </c>
      <c r="K166" s="253" t="s">
        <v>957</v>
      </c>
      <c r="L166" s="41"/>
      <c r="M166" s="258" t="s">
        <v>1</v>
      </c>
      <c r="N166" s="259" t="s">
        <v>45</v>
      </c>
      <c r="O166" s="88"/>
      <c r="P166" s="242">
        <f>O166*H166</f>
        <v>0</v>
      </c>
      <c r="Q166" s="242">
        <v>0</v>
      </c>
      <c r="R166" s="242">
        <f>Q166*H166</f>
        <v>0</v>
      </c>
      <c r="S166" s="242">
        <v>2.3999999999999999</v>
      </c>
      <c r="T166" s="243">
        <f>S166*H166</f>
        <v>2.3999999999999999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4" t="s">
        <v>156</v>
      </c>
      <c r="AT166" s="244" t="s">
        <v>145</v>
      </c>
      <c r="AU166" s="244" t="s">
        <v>89</v>
      </c>
      <c r="AY166" s="14" t="s">
        <v>136</v>
      </c>
      <c r="BE166" s="245">
        <f>IF(N166="základní",J166,0)</f>
        <v>0</v>
      </c>
      <c r="BF166" s="245">
        <f>IF(N166="snížená",J166,0)</f>
        <v>0</v>
      </c>
      <c r="BG166" s="245">
        <f>IF(N166="zákl. přenesená",J166,0)</f>
        <v>0</v>
      </c>
      <c r="BH166" s="245">
        <f>IF(N166="sníž. přenesená",J166,0)</f>
        <v>0</v>
      </c>
      <c r="BI166" s="245">
        <f>IF(N166="nulová",J166,0)</f>
        <v>0</v>
      </c>
      <c r="BJ166" s="14" t="s">
        <v>87</v>
      </c>
      <c r="BK166" s="245">
        <f>ROUND(I166*H166,2)</f>
        <v>0</v>
      </c>
      <c r="BL166" s="14" t="s">
        <v>156</v>
      </c>
      <c r="BM166" s="244" t="s">
        <v>1006</v>
      </c>
    </row>
    <row r="167" s="2" customFormat="1">
      <c r="A167" s="35"/>
      <c r="B167" s="36"/>
      <c r="C167" s="37"/>
      <c r="D167" s="246" t="s">
        <v>142</v>
      </c>
      <c r="E167" s="37"/>
      <c r="F167" s="247" t="s">
        <v>1007</v>
      </c>
      <c r="G167" s="37"/>
      <c r="H167" s="37"/>
      <c r="I167" s="151"/>
      <c r="J167" s="37"/>
      <c r="K167" s="37"/>
      <c r="L167" s="41"/>
      <c r="M167" s="248"/>
      <c r="N167" s="249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142</v>
      </c>
      <c r="AU167" s="14" t="s">
        <v>89</v>
      </c>
    </row>
    <row r="168" s="2" customFormat="1">
      <c r="A168" s="35"/>
      <c r="B168" s="36"/>
      <c r="C168" s="37"/>
      <c r="D168" s="246" t="s">
        <v>143</v>
      </c>
      <c r="E168" s="37"/>
      <c r="F168" s="250" t="s">
        <v>1008</v>
      </c>
      <c r="G168" s="37"/>
      <c r="H168" s="37"/>
      <c r="I168" s="151"/>
      <c r="J168" s="37"/>
      <c r="K168" s="37"/>
      <c r="L168" s="41"/>
      <c r="M168" s="248"/>
      <c r="N168" s="249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143</v>
      </c>
      <c r="AU168" s="14" t="s">
        <v>89</v>
      </c>
    </row>
    <row r="169" s="11" customFormat="1" ht="25.92" customHeight="1">
      <c r="A169" s="11"/>
      <c r="B169" s="218"/>
      <c r="C169" s="219"/>
      <c r="D169" s="220" t="s">
        <v>79</v>
      </c>
      <c r="E169" s="221" t="s">
        <v>1009</v>
      </c>
      <c r="F169" s="221" t="s">
        <v>1010</v>
      </c>
      <c r="G169" s="219"/>
      <c r="H169" s="219"/>
      <c r="I169" s="222"/>
      <c r="J169" s="223">
        <f>BK169</f>
        <v>0</v>
      </c>
      <c r="K169" s="219"/>
      <c r="L169" s="224"/>
      <c r="M169" s="225"/>
      <c r="N169" s="226"/>
      <c r="O169" s="226"/>
      <c r="P169" s="227">
        <f>P170+P183+P190</f>
        <v>0</v>
      </c>
      <c r="Q169" s="226"/>
      <c r="R169" s="227">
        <f>R170+R183+R190</f>
        <v>1.151745</v>
      </c>
      <c r="S169" s="226"/>
      <c r="T169" s="228">
        <f>T170+T183+T190</f>
        <v>0</v>
      </c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R169" s="229" t="s">
        <v>89</v>
      </c>
      <c r="AT169" s="230" t="s">
        <v>79</v>
      </c>
      <c r="AU169" s="230" t="s">
        <v>80</v>
      </c>
      <c r="AY169" s="229" t="s">
        <v>136</v>
      </c>
      <c r="BK169" s="231">
        <f>BK170+BK183+BK190</f>
        <v>0</v>
      </c>
    </row>
    <row r="170" s="11" customFormat="1" ht="22.8" customHeight="1">
      <c r="A170" s="11"/>
      <c r="B170" s="218"/>
      <c r="C170" s="219"/>
      <c r="D170" s="220" t="s">
        <v>79</v>
      </c>
      <c r="E170" s="270" t="s">
        <v>1011</v>
      </c>
      <c r="F170" s="270" t="s">
        <v>1012</v>
      </c>
      <c r="G170" s="219"/>
      <c r="H170" s="219"/>
      <c r="I170" s="222"/>
      <c r="J170" s="271">
        <f>BK170</f>
        <v>0</v>
      </c>
      <c r="K170" s="219"/>
      <c r="L170" s="224"/>
      <c r="M170" s="225"/>
      <c r="N170" s="226"/>
      <c r="O170" s="226"/>
      <c r="P170" s="227">
        <f>SUM(P171:P182)</f>
        <v>0</v>
      </c>
      <c r="Q170" s="226"/>
      <c r="R170" s="227">
        <f>SUM(R171:R182)</f>
        <v>0.39000000000000001</v>
      </c>
      <c r="S170" s="226"/>
      <c r="T170" s="228">
        <f>SUM(T171:T182)</f>
        <v>0</v>
      </c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R170" s="229" t="s">
        <v>89</v>
      </c>
      <c r="AT170" s="230" t="s">
        <v>79</v>
      </c>
      <c r="AU170" s="230" t="s">
        <v>87</v>
      </c>
      <c r="AY170" s="229" t="s">
        <v>136</v>
      </c>
      <c r="BK170" s="231">
        <f>SUM(BK171:BK182)</f>
        <v>0</v>
      </c>
    </row>
    <row r="171" s="2" customFormat="1" ht="16.5" customHeight="1">
      <c r="A171" s="35"/>
      <c r="B171" s="36"/>
      <c r="C171" s="232" t="s">
        <v>208</v>
      </c>
      <c r="D171" s="232" t="s">
        <v>133</v>
      </c>
      <c r="E171" s="233" t="s">
        <v>1013</v>
      </c>
      <c r="F171" s="234" t="s">
        <v>1014</v>
      </c>
      <c r="G171" s="235" t="s">
        <v>233</v>
      </c>
      <c r="H171" s="236">
        <v>100</v>
      </c>
      <c r="I171" s="237"/>
      <c r="J171" s="238">
        <f>ROUND(I171*H171,2)</f>
        <v>0</v>
      </c>
      <c r="K171" s="234" t="s">
        <v>957</v>
      </c>
      <c r="L171" s="239"/>
      <c r="M171" s="240" t="s">
        <v>1</v>
      </c>
      <c r="N171" s="241" t="s">
        <v>45</v>
      </c>
      <c r="O171" s="88"/>
      <c r="P171" s="242">
        <f>O171*H171</f>
        <v>0</v>
      </c>
      <c r="Q171" s="242">
        <v>0.001</v>
      </c>
      <c r="R171" s="242">
        <f>Q171*H171</f>
        <v>0.10000000000000001</v>
      </c>
      <c r="S171" s="242">
        <v>0</v>
      </c>
      <c r="T171" s="24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4" t="s">
        <v>89</v>
      </c>
      <c r="AT171" s="244" t="s">
        <v>133</v>
      </c>
      <c r="AU171" s="244" t="s">
        <v>89</v>
      </c>
      <c r="AY171" s="14" t="s">
        <v>136</v>
      </c>
      <c r="BE171" s="245">
        <f>IF(N171="základní",J171,0)</f>
        <v>0</v>
      </c>
      <c r="BF171" s="245">
        <f>IF(N171="snížená",J171,0)</f>
        <v>0</v>
      </c>
      <c r="BG171" s="245">
        <f>IF(N171="zákl. přenesená",J171,0)</f>
        <v>0</v>
      </c>
      <c r="BH171" s="245">
        <f>IF(N171="sníž. přenesená",J171,0)</f>
        <v>0</v>
      </c>
      <c r="BI171" s="245">
        <f>IF(N171="nulová",J171,0)</f>
        <v>0</v>
      </c>
      <c r="BJ171" s="14" t="s">
        <v>87</v>
      </c>
      <c r="BK171" s="245">
        <f>ROUND(I171*H171,2)</f>
        <v>0</v>
      </c>
      <c r="BL171" s="14" t="s">
        <v>87</v>
      </c>
      <c r="BM171" s="244" t="s">
        <v>1015</v>
      </c>
    </row>
    <row r="172" s="2" customFormat="1">
      <c r="A172" s="35"/>
      <c r="B172" s="36"/>
      <c r="C172" s="37"/>
      <c r="D172" s="246" t="s">
        <v>142</v>
      </c>
      <c r="E172" s="37"/>
      <c r="F172" s="247" t="s">
        <v>1014</v>
      </c>
      <c r="G172" s="37"/>
      <c r="H172" s="37"/>
      <c r="I172" s="151"/>
      <c r="J172" s="37"/>
      <c r="K172" s="37"/>
      <c r="L172" s="41"/>
      <c r="M172" s="248"/>
      <c r="N172" s="249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142</v>
      </c>
      <c r="AU172" s="14" t="s">
        <v>89</v>
      </c>
    </row>
    <row r="173" s="2" customFormat="1">
      <c r="A173" s="35"/>
      <c r="B173" s="36"/>
      <c r="C173" s="37"/>
      <c r="D173" s="246" t="s">
        <v>143</v>
      </c>
      <c r="E173" s="37"/>
      <c r="F173" s="250" t="s">
        <v>1016</v>
      </c>
      <c r="G173" s="37"/>
      <c r="H173" s="37"/>
      <c r="I173" s="151"/>
      <c r="J173" s="37"/>
      <c r="K173" s="37"/>
      <c r="L173" s="41"/>
      <c r="M173" s="248"/>
      <c r="N173" s="249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143</v>
      </c>
      <c r="AU173" s="14" t="s">
        <v>89</v>
      </c>
    </row>
    <row r="174" s="2" customFormat="1" ht="16.5" customHeight="1">
      <c r="A174" s="35"/>
      <c r="B174" s="36"/>
      <c r="C174" s="232" t="s">
        <v>213</v>
      </c>
      <c r="D174" s="232" t="s">
        <v>133</v>
      </c>
      <c r="E174" s="233" t="s">
        <v>1017</v>
      </c>
      <c r="F174" s="234" t="s">
        <v>1018</v>
      </c>
      <c r="G174" s="235" t="s">
        <v>233</v>
      </c>
      <c r="H174" s="236">
        <v>100</v>
      </c>
      <c r="I174" s="237"/>
      <c r="J174" s="238">
        <f>ROUND(I174*H174,2)</f>
        <v>0</v>
      </c>
      <c r="K174" s="234" t="s">
        <v>957</v>
      </c>
      <c r="L174" s="239"/>
      <c r="M174" s="240" t="s">
        <v>1</v>
      </c>
      <c r="N174" s="241" t="s">
        <v>45</v>
      </c>
      <c r="O174" s="88"/>
      <c r="P174" s="242">
        <f>O174*H174</f>
        <v>0</v>
      </c>
      <c r="Q174" s="242">
        <v>0.001</v>
      </c>
      <c r="R174" s="242">
        <f>Q174*H174</f>
        <v>0.10000000000000001</v>
      </c>
      <c r="S174" s="242">
        <v>0</v>
      </c>
      <c r="T174" s="24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4" t="s">
        <v>89</v>
      </c>
      <c r="AT174" s="244" t="s">
        <v>133</v>
      </c>
      <c r="AU174" s="244" t="s">
        <v>89</v>
      </c>
      <c r="AY174" s="14" t="s">
        <v>136</v>
      </c>
      <c r="BE174" s="245">
        <f>IF(N174="základní",J174,0)</f>
        <v>0</v>
      </c>
      <c r="BF174" s="245">
        <f>IF(N174="snížená",J174,0)</f>
        <v>0</v>
      </c>
      <c r="BG174" s="245">
        <f>IF(N174="zákl. přenesená",J174,0)</f>
        <v>0</v>
      </c>
      <c r="BH174" s="245">
        <f>IF(N174="sníž. přenesená",J174,0)</f>
        <v>0</v>
      </c>
      <c r="BI174" s="245">
        <f>IF(N174="nulová",J174,0)</f>
        <v>0</v>
      </c>
      <c r="BJ174" s="14" t="s">
        <v>87</v>
      </c>
      <c r="BK174" s="245">
        <f>ROUND(I174*H174,2)</f>
        <v>0</v>
      </c>
      <c r="BL174" s="14" t="s">
        <v>87</v>
      </c>
      <c r="BM174" s="244" t="s">
        <v>1019</v>
      </c>
    </row>
    <row r="175" s="2" customFormat="1">
      <c r="A175" s="35"/>
      <c r="B175" s="36"/>
      <c r="C175" s="37"/>
      <c r="D175" s="246" t="s">
        <v>142</v>
      </c>
      <c r="E175" s="37"/>
      <c r="F175" s="247" t="s">
        <v>1018</v>
      </c>
      <c r="G175" s="37"/>
      <c r="H175" s="37"/>
      <c r="I175" s="151"/>
      <c r="J175" s="37"/>
      <c r="K175" s="37"/>
      <c r="L175" s="41"/>
      <c r="M175" s="248"/>
      <c r="N175" s="249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142</v>
      </c>
      <c r="AU175" s="14" t="s">
        <v>89</v>
      </c>
    </row>
    <row r="176" s="2" customFormat="1">
      <c r="A176" s="35"/>
      <c r="B176" s="36"/>
      <c r="C176" s="37"/>
      <c r="D176" s="246" t="s">
        <v>143</v>
      </c>
      <c r="E176" s="37"/>
      <c r="F176" s="250" t="s">
        <v>1020</v>
      </c>
      <c r="G176" s="37"/>
      <c r="H176" s="37"/>
      <c r="I176" s="151"/>
      <c r="J176" s="37"/>
      <c r="K176" s="37"/>
      <c r="L176" s="41"/>
      <c r="M176" s="248"/>
      <c r="N176" s="249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143</v>
      </c>
      <c r="AU176" s="14" t="s">
        <v>89</v>
      </c>
    </row>
    <row r="177" s="2" customFormat="1" ht="16.5" customHeight="1">
      <c r="A177" s="35"/>
      <c r="B177" s="36"/>
      <c r="C177" s="232" t="s">
        <v>8</v>
      </c>
      <c r="D177" s="232" t="s">
        <v>133</v>
      </c>
      <c r="E177" s="233" t="s">
        <v>1021</v>
      </c>
      <c r="F177" s="234" t="s">
        <v>1022</v>
      </c>
      <c r="G177" s="235" t="s">
        <v>233</v>
      </c>
      <c r="H177" s="236">
        <v>100</v>
      </c>
      <c r="I177" s="237"/>
      <c r="J177" s="238">
        <f>ROUND(I177*H177,2)</f>
        <v>0</v>
      </c>
      <c r="K177" s="234" t="s">
        <v>957</v>
      </c>
      <c r="L177" s="239"/>
      <c r="M177" s="240" t="s">
        <v>1</v>
      </c>
      <c r="N177" s="241" t="s">
        <v>45</v>
      </c>
      <c r="O177" s="88"/>
      <c r="P177" s="242">
        <f>O177*H177</f>
        <v>0</v>
      </c>
      <c r="Q177" s="242">
        <v>0.001</v>
      </c>
      <c r="R177" s="242">
        <f>Q177*H177</f>
        <v>0.10000000000000001</v>
      </c>
      <c r="S177" s="242">
        <v>0</v>
      </c>
      <c r="T177" s="24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4" t="s">
        <v>298</v>
      </c>
      <c r="AT177" s="244" t="s">
        <v>133</v>
      </c>
      <c r="AU177" s="244" t="s">
        <v>89</v>
      </c>
      <c r="AY177" s="14" t="s">
        <v>136</v>
      </c>
      <c r="BE177" s="245">
        <f>IF(N177="základní",J177,0)</f>
        <v>0</v>
      </c>
      <c r="BF177" s="245">
        <f>IF(N177="snížená",J177,0)</f>
        <v>0</v>
      </c>
      <c r="BG177" s="245">
        <f>IF(N177="zákl. přenesená",J177,0)</f>
        <v>0</v>
      </c>
      <c r="BH177" s="245">
        <f>IF(N177="sníž. přenesená",J177,0)</f>
        <v>0</v>
      </c>
      <c r="BI177" s="245">
        <f>IF(N177="nulová",J177,0)</f>
        <v>0</v>
      </c>
      <c r="BJ177" s="14" t="s">
        <v>87</v>
      </c>
      <c r="BK177" s="245">
        <f>ROUND(I177*H177,2)</f>
        <v>0</v>
      </c>
      <c r="BL177" s="14" t="s">
        <v>222</v>
      </c>
      <c r="BM177" s="244" t="s">
        <v>1023</v>
      </c>
    </row>
    <row r="178" s="2" customFormat="1">
      <c r="A178" s="35"/>
      <c r="B178" s="36"/>
      <c r="C178" s="37"/>
      <c r="D178" s="246" t="s">
        <v>142</v>
      </c>
      <c r="E178" s="37"/>
      <c r="F178" s="247" t="s">
        <v>1022</v>
      </c>
      <c r="G178" s="37"/>
      <c r="H178" s="37"/>
      <c r="I178" s="151"/>
      <c r="J178" s="37"/>
      <c r="K178" s="37"/>
      <c r="L178" s="41"/>
      <c r="M178" s="248"/>
      <c r="N178" s="249"/>
      <c r="O178" s="88"/>
      <c r="P178" s="88"/>
      <c r="Q178" s="88"/>
      <c r="R178" s="88"/>
      <c r="S178" s="88"/>
      <c r="T178" s="89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4" t="s">
        <v>142</v>
      </c>
      <c r="AU178" s="14" t="s">
        <v>89</v>
      </c>
    </row>
    <row r="179" s="2" customFormat="1">
      <c r="A179" s="35"/>
      <c r="B179" s="36"/>
      <c r="C179" s="37"/>
      <c r="D179" s="246" t="s">
        <v>143</v>
      </c>
      <c r="E179" s="37"/>
      <c r="F179" s="250" t="s">
        <v>1024</v>
      </c>
      <c r="G179" s="37"/>
      <c r="H179" s="37"/>
      <c r="I179" s="151"/>
      <c r="J179" s="37"/>
      <c r="K179" s="37"/>
      <c r="L179" s="41"/>
      <c r="M179" s="248"/>
      <c r="N179" s="249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143</v>
      </c>
      <c r="AU179" s="14" t="s">
        <v>89</v>
      </c>
    </row>
    <row r="180" s="2" customFormat="1" ht="21.75" customHeight="1">
      <c r="A180" s="35"/>
      <c r="B180" s="36"/>
      <c r="C180" s="251" t="s">
        <v>222</v>
      </c>
      <c r="D180" s="251" t="s">
        <v>145</v>
      </c>
      <c r="E180" s="252" t="s">
        <v>1025</v>
      </c>
      <c r="F180" s="253" t="s">
        <v>1026</v>
      </c>
      <c r="G180" s="254" t="s">
        <v>262</v>
      </c>
      <c r="H180" s="255">
        <v>300</v>
      </c>
      <c r="I180" s="256"/>
      <c r="J180" s="257">
        <f>ROUND(I180*H180,2)</f>
        <v>0</v>
      </c>
      <c r="K180" s="253" t="s">
        <v>957</v>
      </c>
      <c r="L180" s="41"/>
      <c r="M180" s="258" t="s">
        <v>1</v>
      </c>
      <c r="N180" s="259" t="s">
        <v>45</v>
      </c>
      <c r="O180" s="88"/>
      <c r="P180" s="242">
        <f>O180*H180</f>
        <v>0</v>
      </c>
      <c r="Q180" s="242">
        <v>0.00029999999999999997</v>
      </c>
      <c r="R180" s="242">
        <f>Q180*H180</f>
        <v>0.089999999999999997</v>
      </c>
      <c r="S180" s="242">
        <v>0</v>
      </c>
      <c r="T180" s="24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4" t="s">
        <v>222</v>
      </c>
      <c r="AT180" s="244" t="s">
        <v>145</v>
      </c>
      <c r="AU180" s="244" t="s">
        <v>89</v>
      </c>
      <c r="AY180" s="14" t="s">
        <v>136</v>
      </c>
      <c r="BE180" s="245">
        <f>IF(N180="základní",J180,0)</f>
        <v>0</v>
      </c>
      <c r="BF180" s="245">
        <f>IF(N180="snížená",J180,0)</f>
        <v>0</v>
      </c>
      <c r="BG180" s="245">
        <f>IF(N180="zákl. přenesená",J180,0)</f>
        <v>0</v>
      </c>
      <c r="BH180" s="245">
        <f>IF(N180="sníž. přenesená",J180,0)</f>
        <v>0</v>
      </c>
      <c r="BI180" s="245">
        <f>IF(N180="nulová",J180,0)</f>
        <v>0</v>
      </c>
      <c r="BJ180" s="14" t="s">
        <v>87</v>
      </c>
      <c r="BK180" s="245">
        <f>ROUND(I180*H180,2)</f>
        <v>0</v>
      </c>
      <c r="BL180" s="14" t="s">
        <v>222</v>
      </c>
      <c r="BM180" s="244" t="s">
        <v>1027</v>
      </c>
    </row>
    <row r="181" s="2" customFormat="1">
      <c r="A181" s="35"/>
      <c r="B181" s="36"/>
      <c r="C181" s="37"/>
      <c r="D181" s="246" t="s">
        <v>142</v>
      </c>
      <c r="E181" s="37"/>
      <c r="F181" s="247" t="s">
        <v>1028</v>
      </c>
      <c r="G181" s="37"/>
      <c r="H181" s="37"/>
      <c r="I181" s="151"/>
      <c r="J181" s="37"/>
      <c r="K181" s="37"/>
      <c r="L181" s="41"/>
      <c r="M181" s="248"/>
      <c r="N181" s="249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142</v>
      </c>
      <c r="AU181" s="14" t="s">
        <v>89</v>
      </c>
    </row>
    <row r="182" s="2" customFormat="1">
      <c r="A182" s="35"/>
      <c r="B182" s="36"/>
      <c r="C182" s="37"/>
      <c r="D182" s="246" t="s">
        <v>143</v>
      </c>
      <c r="E182" s="37"/>
      <c r="F182" s="250" t="s">
        <v>1029</v>
      </c>
      <c r="G182" s="37"/>
      <c r="H182" s="37"/>
      <c r="I182" s="151"/>
      <c r="J182" s="37"/>
      <c r="K182" s="37"/>
      <c r="L182" s="41"/>
      <c r="M182" s="248"/>
      <c r="N182" s="249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143</v>
      </c>
      <c r="AU182" s="14" t="s">
        <v>89</v>
      </c>
    </row>
    <row r="183" s="11" customFormat="1" ht="22.8" customHeight="1">
      <c r="A183" s="11"/>
      <c r="B183" s="218"/>
      <c r="C183" s="219"/>
      <c r="D183" s="220" t="s">
        <v>79</v>
      </c>
      <c r="E183" s="270" t="s">
        <v>1030</v>
      </c>
      <c r="F183" s="270" t="s">
        <v>1031</v>
      </c>
      <c r="G183" s="219"/>
      <c r="H183" s="219"/>
      <c r="I183" s="222"/>
      <c r="J183" s="271">
        <f>BK183</f>
        <v>0</v>
      </c>
      <c r="K183" s="219"/>
      <c r="L183" s="224"/>
      <c r="M183" s="225"/>
      <c r="N183" s="226"/>
      <c r="O183" s="226"/>
      <c r="P183" s="227">
        <f>SUM(P184:P189)</f>
        <v>0</v>
      </c>
      <c r="Q183" s="226"/>
      <c r="R183" s="227">
        <f>SUM(R184:R189)</f>
        <v>0.533945</v>
      </c>
      <c r="S183" s="226"/>
      <c r="T183" s="228">
        <f>SUM(T184:T189)</f>
        <v>0</v>
      </c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R183" s="229" t="s">
        <v>89</v>
      </c>
      <c r="AT183" s="230" t="s">
        <v>79</v>
      </c>
      <c r="AU183" s="230" t="s">
        <v>87</v>
      </c>
      <c r="AY183" s="229" t="s">
        <v>136</v>
      </c>
      <c r="BK183" s="231">
        <f>SUM(BK184:BK189)</f>
        <v>0</v>
      </c>
    </row>
    <row r="184" s="2" customFormat="1" ht="16.5" customHeight="1">
      <c r="A184" s="35"/>
      <c r="B184" s="36"/>
      <c r="C184" s="232" t="s">
        <v>227</v>
      </c>
      <c r="D184" s="232" t="s">
        <v>133</v>
      </c>
      <c r="E184" s="233" t="s">
        <v>1032</v>
      </c>
      <c r="F184" s="234" t="s">
        <v>1033</v>
      </c>
      <c r="G184" s="235" t="s">
        <v>967</v>
      </c>
      <c r="H184" s="236">
        <v>0.20000000000000001</v>
      </c>
      <c r="I184" s="237"/>
      <c r="J184" s="238">
        <f>ROUND(I184*H184,2)</f>
        <v>0</v>
      </c>
      <c r="K184" s="234" t="s">
        <v>957</v>
      </c>
      <c r="L184" s="239"/>
      <c r="M184" s="240" t="s">
        <v>1</v>
      </c>
      <c r="N184" s="241" t="s">
        <v>45</v>
      </c>
      <c r="O184" s="88"/>
      <c r="P184" s="242">
        <f>O184*H184</f>
        <v>0</v>
      </c>
      <c r="Q184" s="242">
        <v>1</v>
      </c>
      <c r="R184" s="242">
        <f>Q184*H184</f>
        <v>0.20000000000000001</v>
      </c>
      <c r="S184" s="242">
        <v>0</v>
      </c>
      <c r="T184" s="24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4" t="s">
        <v>178</v>
      </c>
      <c r="AT184" s="244" t="s">
        <v>133</v>
      </c>
      <c r="AU184" s="244" t="s">
        <v>89</v>
      </c>
      <c r="AY184" s="14" t="s">
        <v>136</v>
      </c>
      <c r="BE184" s="245">
        <f>IF(N184="základní",J184,0)</f>
        <v>0</v>
      </c>
      <c r="BF184" s="245">
        <f>IF(N184="snížená",J184,0)</f>
        <v>0</v>
      </c>
      <c r="BG184" s="245">
        <f>IF(N184="zákl. přenesená",J184,0)</f>
        <v>0</v>
      </c>
      <c r="BH184" s="245">
        <f>IF(N184="sníž. přenesená",J184,0)</f>
        <v>0</v>
      </c>
      <c r="BI184" s="245">
        <f>IF(N184="nulová",J184,0)</f>
        <v>0</v>
      </c>
      <c r="BJ184" s="14" t="s">
        <v>87</v>
      </c>
      <c r="BK184" s="245">
        <f>ROUND(I184*H184,2)</f>
        <v>0</v>
      </c>
      <c r="BL184" s="14" t="s">
        <v>156</v>
      </c>
      <c r="BM184" s="244" t="s">
        <v>1034</v>
      </c>
    </row>
    <row r="185" s="2" customFormat="1">
      <c r="A185" s="35"/>
      <c r="B185" s="36"/>
      <c r="C185" s="37"/>
      <c r="D185" s="246" t="s">
        <v>142</v>
      </c>
      <c r="E185" s="37"/>
      <c r="F185" s="247" t="s">
        <v>1033</v>
      </c>
      <c r="G185" s="37"/>
      <c r="H185" s="37"/>
      <c r="I185" s="151"/>
      <c r="J185" s="37"/>
      <c r="K185" s="37"/>
      <c r="L185" s="41"/>
      <c r="M185" s="248"/>
      <c r="N185" s="249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142</v>
      </c>
      <c r="AU185" s="14" t="s">
        <v>89</v>
      </c>
    </row>
    <row r="186" s="2" customFormat="1">
      <c r="A186" s="35"/>
      <c r="B186" s="36"/>
      <c r="C186" s="37"/>
      <c r="D186" s="246" t="s">
        <v>143</v>
      </c>
      <c r="E186" s="37"/>
      <c r="F186" s="250" t="s">
        <v>1035</v>
      </c>
      <c r="G186" s="37"/>
      <c r="H186" s="37"/>
      <c r="I186" s="151"/>
      <c r="J186" s="37"/>
      <c r="K186" s="37"/>
      <c r="L186" s="41"/>
      <c r="M186" s="248"/>
      <c r="N186" s="249"/>
      <c r="O186" s="88"/>
      <c r="P186" s="88"/>
      <c r="Q186" s="88"/>
      <c r="R186" s="88"/>
      <c r="S186" s="88"/>
      <c r="T186" s="89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4" t="s">
        <v>143</v>
      </c>
      <c r="AU186" s="14" t="s">
        <v>89</v>
      </c>
    </row>
    <row r="187" s="2" customFormat="1" ht="21.75" customHeight="1">
      <c r="A187" s="35"/>
      <c r="B187" s="36"/>
      <c r="C187" s="251" t="s">
        <v>230</v>
      </c>
      <c r="D187" s="251" t="s">
        <v>145</v>
      </c>
      <c r="E187" s="252" t="s">
        <v>1036</v>
      </c>
      <c r="F187" s="253" t="s">
        <v>1037</v>
      </c>
      <c r="G187" s="254" t="s">
        <v>262</v>
      </c>
      <c r="H187" s="255">
        <v>50</v>
      </c>
      <c r="I187" s="256"/>
      <c r="J187" s="257">
        <f>ROUND(I187*H187,2)</f>
        <v>0</v>
      </c>
      <c r="K187" s="253" t="s">
        <v>957</v>
      </c>
      <c r="L187" s="41"/>
      <c r="M187" s="258" t="s">
        <v>1</v>
      </c>
      <c r="N187" s="259" t="s">
        <v>45</v>
      </c>
      <c r="O187" s="88"/>
      <c r="P187" s="242">
        <f>O187*H187</f>
        <v>0</v>
      </c>
      <c r="Q187" s="242">
        <v>0.0066788999999999998</v>
      </c>
      <c r="R187" s="242">
        <f>Q187*H187</f>
        <v>0.33394499999999999</v>
      </c>
      <c r="S187" s="242">
        <v>0</v>
      </c>
      <c r="T187" s="24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4" t="s">
        <v>87</v>
      </c>
      <c r="AT187" s="244" t="s">
        <v>145</v>
      </c>
      <c r="AU187" s="244" t="s">
        <v>89</v>
      </c>
      <c r="AY187" s="14" t="s">
        <v>136</v>
      </c>
      <c r="BE187" s="245">
        <f>IF(N187="základní",J187,0)</f>
        <v>0</v>
      </c>
      <c r="BF187" s="245">
        <f>IF(N187="snížená",J187,0)</f>
        <v>0</v>
      </c>
      <c r="BG187" s="245">
        <f>IF(N187="zákl. přenesená",J187,0)</f>
        <v>0</v>
      </c>
      <c r="BH187" s="245">
        <f>IF(N187="sníž. přenesená",J187,0)</f>
        <v>0</v>
      </c>
      <c r="BI187" s="245">
        <f>IF(N187="nulová",J187,0)</f>
        <v>0</v>
      </c>
      <c r="BJ187" s="14" t="s">
        <v>87</v>
      </c>
      <c r="BK187" s="245">
        <f>ROUND(I187*H187,2)</f>
        <v>0</v>
      </c>
      <c r="BL187" s="14" t="s">
        <v>87</v>
      </c>
      <c r="BM187" s="244" t="s">
        <v>1038</v>
      </c>
    </row>
    <row r="188" s="2" customFormat="1">
      <c r="A188" s="35"/>
      <c r="B188" s="36"/>
      <c r="C188" s="37"/>
      <c r="D188" s="246" t="s">
        <v>142</v>
      </c>
      <c r="E188" s="37"/>
      <c r="F188" s="247" t="s">
        <v>1039</v>
      </c>
      <c r="G188" s="37"/>
      <c r="H188" s="37"/>
      <c r="I188" s="151"/>
      <c r="J188" s="37"/>
      <c r="K188" s="37"/>
      <c r="L188" s="41"/>
      <c r="M188" s="248"/>
      <c r="N188" s="249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142</v>
      </c>
      <c r="AU188" s="14" t="s">
        <v>89</v>
      </c>
    </row>
    <row r="189" s="2" customFormat="1">
      <c r="A189" s="35"/>
      <c r="B189" s="36"/>
      <c r="C189" s="37"/>
      <c r="D189" s="246" t="s">
        <v>143</v>
      </c>
      <c r="E189" s="37"/>
      <c r="F189" s="250" t="s">
        <v>1035</v>
      </c>
      <c r="G189" s="37"/>
      <c r="H189" s="37"/>
      <c r="I189" s="151"/>
      <c r="J189" s="37"/>
      <c r="K189" s="37"/>
      <c r="L189" s="41"/>
      <c r="M189" s="248"/>
      <c r="N189" s="249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143</v>
      </c>
      <c r="AU189" s="14" t="s">
        <v>89</v>
      </c>
    </row>
    <row r="190" s="11" customFormat="1" ht="22.8" customHeight="1">
      <c r="A190" s="11"/>
      <c r="B190" s="218"/>
      <c r="C190" s="219"/>
      <c r="D190" s="220" t="s">
        <v>79</v>
      </c>
      <c r="E190" s="270" t="s">
        <v>1040</v>
      </c>
      <c r="F190" s="270" t="s">
        <v>1041</v>
      </c>
      <c r="G190" s="219"/>
      <c r="H190" s="219"/>
      <c r="I190" s="222"/>
      <c r="J190" s="271">
        <f>BK190</f>
        <v>0</v>
      </c>
      <c r="K190" s="219"/>
      <c r="L190" s="224"/>
      <c r="M190" s="225"/>
      <c r="N190" s="226"/>
      <c r="O190" s="226"/>
      <c r="P190" s="227">
        <f>SUM(P191:P199)</f>
        <v>0</v>
      </c>
      <c r="Q190" s="226"/>
      <c r="R190" s="227">
        <f>SUM(R191:R199)</f>
        <v>0.2278</v>
      </c>
      <c r="S190" s="226"/>
      <c r="T190" s="228">
        <f>SUM(T191:T199)</f>
        <v>0</v>
      </c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R190" s="229" t="s">
        <v>89</v>
      </c>
      <c r="AT190" s="230" t="s">
        <v>79</v>
      </c>
      <c r="AU190" s="230" t="s">
        <v>87</v>
      </c>
      <c r="AY190" s="229" t="s">
        <v>136</v>
      </c>
      <c r="BK190" s="231">
        <f>SUM(BK191:BK199)</f>
        <v>0</v>
      </c>
    </row>
    <row r="191" s="2" customFormat="1" ht="21.75" customHeight="1">
      <c r="A191" s="35"/>
      <c r="B191" s="36"/>
      <c r="C191" s="251" t="s">
        <v>238</v>
      </c>
      <c r="D191" s="251" t="s">
        <v>145</v>
      </c>
      <c r="E191" s="252" t="s">
        <v>1042</v>
      </c>
      <c r="F191" s="253" t="s">
        <v>1043</v>
      </c>
      <c r="G191" s="254" t="s">
        <v>262</v>
      </c>
      <c r="H191" s="255">
        <v>250</v>
      </c>
      <c r="I191" s="256"/>
      <c r="J191" s="257">
        <f>ROUND(I191*H191,2)</f>
        <v>0</v>
      </c>
      <c r="K191" s="253" t="s">
        <v>957</v>
      </c>
      <c r="L191" s="41"/>
      <c r="M191" s="258" t="s">
        <v>1</v>
      </c>
      <c r="N191" s="259" t="s">
        <v>45</v>
      </c>
      <c r="O191" s="88"/>
      <c r="P191" s="242">
        <f>O191*H191</f>
        <v>0</v>
      </c>
      <c r="Q191" s="242">
        <v>0</v>
      </c>
      <c r="R191" s="242">
        <f>Q191*H191</f>
        <v>0</v>
      </c>
      <c r="S191" s="242">
        <v>0</v>
      </c>
      <c r="T191" s="243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4" t="s">
        <v>222</v>
      </c>
      <c r="AT191" s="244" t="s">
        <v>145</v>
      </c>
      <c r="AU191" s="244" t="s">
        <v>89</v>
      </c>
      <c r="AY191" s="14" t="s">
        <v>136</v>
      </c>
      <c r="BE191" s="245">
        <f>IF(N191="základní",J191,0)</f>
        <v>0</v>
      </c>
      <c r="BF191" s="245">
        <f>IF(N191="snížená",J191,0)</f>
        <v>0</v>
      </c>
      <c r="BG191" s="245">
        <f>IF(N191="zákl. přenesená",J191,0)</f>
        <v>0</v>
      </c>
      <c r="BH191" s="245">
        <f>IF(N191="sníž. přenesená",J191,0)</f>
        <v>0</v>
      </c>
      <c r="BI191" s="245">
        <f>IF(N191="nulová",J191,0)</f>
        <v>0</v>
      </c>
      <c r="BJ191" s="14" t="s">
        <v>87</v>
      </c>
      <c r="BK191" s="245">
        <f>ROUND(I191*H191,2)</f>
        <v>0</v>
      </c>
      <c r="BL191" s="14" t="s">
        <v>222</v>
      </c>
      <c r="BM191" s="244" t="s">
        <v>1044</v>
      </c>
    </row>
    <row r="192" s="2" customFormat="1">
      <c r="A192" s="35"/>
      <c r="B192" s="36"/>
      <c r="C192" s="37"/>
      <c r="D192" s="246" t="s">
        <v>142</v>
      </c>
      <c r="E192" s="37"/>
      <c r="F192" s="247" t="s">
        <v>1045</v>
      </c>
      <c r="G192" s="37"/>
      <c r="H192" s="37"/>
      <c r="I192" s="151"/>
      <c r="J192" s="37"/>
      <c r="K192" s="37"/>
      <c r="L192" s="41"/>
      <c r="M192" s="248"/>
      <c r="N192" s="249"/>
      <c r="O192" s="88"/>
      <c r="P192" s="88"/>
      <c r="Q192" s="88"/>
      <c r="R192" s="88"/>
      <c r="S192" s="88"/>
      <c r="T192" s="89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4" t="s">
        <v>142</v>
      </c>
      <c r="AU192" s="14" t="s">
        <v>89</v>
      </c>
    </row>
    <row r="193" s="2" customFormat="1">
      <c r="A193" s="35"/>
      <c r="B193" s="36"/>
      <c r="C193" s="37"/>
      <c r="D193" s="246" t="s">
        <v>143</v>
      </c>
      <c r="E193" s="37"/>
      <c r="F193" s="250" t="s">
        <v>1046</v>
      </c>
      <c r="G193" s="37"/>
      <c r="H193" s="37"/>
      <c r="I193" s="151"/>
      <c r="J193" s="37"/>
      <c r="K193" s="37"/>
      <c r="L193" s="41"/>
      <c r="M193" s="248"/>
      <c r="N193" s="249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143</v>
      </c>
      <c r="AU193" s="14" t="s">
        <v>89</v>
      </c>
    </row>
    <row r="194" s="2" customFormat="1" ht="21.75" customHeight="1">
      <c r="A194" s="35"/>
      <c r="B194" s="36"/>
      <c r="C194" s="251" t="s">
        <v>241</v>
      </c>
      <c r="D194" s="251" t="s">
        <v>145</v>
      </c>
      <c r="E194" s="252" t="s">
        <v>1047</v>
      </c>
      <c r="F194" s="253" t="s">
        <v>1048</v>
      </c>
      <c r="G194" s="254" t="s">
        <v>262</v>
      </c>
      <c r="H194" s="255">
        <v>500</v>
      </c>
      <c r="I194" s="256"/>
      <c r="J194" s="257">
        <f>ROUND(I194*H194,2)</f>
        <v>0</v>
      </c>
      <c r="K194" s="253" t="s">
        <v>957</v>
      </c>
      <c r="L194" s="41"/>
      <c r="M194" s="258" t="s">
        <v>1</v>
      </c>
      <c r="N194" s="259" t="s">
        <v>45</v>
      </c>
      <c r="O194" s="88"/>
      <c r="P194" s="242">
        <f>O194*H194</f>
        <v>0</v>
      </c>
      <c r="Q194" s="242">
        <v>0.0001292</v>
      </c>
      <c r="R194" s="242">
        <f>Q194*H194</f>
        <v>0.064600000000000005</v>
      </c>
      <c r="S194" s="242">
        <v>0</v>
      </c>
      <c r="T194" s="24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4" t="s">
        <v>222</v>
      </c>
      <c r="AT194" s="244" t="s">
        <v>145</v>
      </c>
      <c r="AU194" s="244" t="s">
        <v>89</v>
      </c>
      <c r="AY194" s="14" t="s">
        <v>136</v>
      </c>
      <c r="BE194" s="245">
        <f>IF(N194="základní",J194,0)</f>
        <v>0</v>
      </c>
      <c r="BF194" s="245">
        <f>IF(N194="snížená",J194,0)</f>
        <v>0</v>
      </c>
      <c r="BG194" s="245">
        <f>IF(N194="zákl. přenesená",J194,0)</f>
        <v>0</v>
      </c>
      <c r="BH194" s="245">
        <f>IF(N194="sníž. přenesená",J194,0)</f>
        <v>0</v>
      </c>
      <c r="BI194" s="245">
        <f>IF(N194="nulová",J194,0)</f>
        <v>0</v>
      </c>
      <c r="BJ194" s="14" t="s">
        <v>87</v>
      </c>
      <c r="BK194" s="245">
        <f>ROUND(I194*H194,2)</f>
        <v>0</v>
      </c>
      <c r="BL194" s="14" t="s">
        <v>222</v>
      </c>
      <c r="BM194" s="244" t="s">
        <v>1049</v>
      </c>
    </row>
    <row r="195" s="2" customFormat="1">
      <c r="A195" s="35"/>
      <c r="B195" s="36"/>
      <c r="C195" s="37"/>
      <c r="D195" s="246" t="s">
        <v>142</v>
      </c>
      <c r="E195" s="37"/>
      <c r="F195" s="247" t="s">
        <v>1050</v>
      </c>
      <c r="G195" s="37"/>
      <c r="H195" s="37"/>
      <c r="I195" s="151"/>
      <c r="J195" s="37"/>
      <c r="K195" s="37"/>
      <c r="L195" s="41"/>
      <c r="M195" s="248"/>
      <c r="N195" s="249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142</v>
      </c>
      <c r="AU195" s="14" t="s">
        <v>89</v>
      </c>
    </row>
    <row r="196" s="2" customFormat="1">
      <c r="A196" s="35"/>
      <c r="B196" s="36"/>
      <c r="C196" s="37"/>
      <c r="D196" s="246" t="s">
        <v>143</v>
      </c>
      <c r="E196" s="37"/>
      <c r="F196" s="250" t="s">
        <v>1046</v>
      </c>
      <c r="G196" s="37"/>
      <c r="H196" s="37"/>
      <c r="I196" s="151"/>
      <c r="J196" s="37"/>
      <c r="K196" s="37"/>
      <c r="L196" s="41"/>
      <c r="M196" s="248"/>
      <c r="N196" s="249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143</v>
      </c>
      <c r="AU196" s="14" t="s">
        <v>89</v>
      </c>
    </row>
    <row r="197" s="2" customFormat="1" ht="16.5" customHeight="1">
      <c r="A197" s="35"/>
      <c r="B197" s="36"/>
      <c r="C197" s="232" t="s">
        <v>7</v>
      </c>
      <c r="D197" s="232" t="s">
        <v>133</v>
      </c>
      <c r="E197" s="233" t="s">
        <v>1051</v>
      </c>
      <c r="F197" s="234" t="s">
        <v>1052</v>
      </c>
      <c r="G197" s="235" t="s">
        <v>1053</v>
      </c>
      <c r="H197" s="236">
        <v>120</v>
      </c>
      <c r="I197" s="237"/>
      <c r="J197" s="238">
        <f>ROUND(I197*H197,2)</f>
        <v>0</v>
      </c>
      <c r="K197" s="234" t="s">
        <v>957</v>
      </c>
      <c r="L197" s="239"/>
      <c r="M197" s="240" t="s">
        <v>1</v>
      </c>
      <c r="N197" s="241" t="s">
        <v>45</v>
      </c>
      <c r="O197" s="88"/>
      <c r="P197" s="242">
        <f>O197*H197</f>
        <v>0</v>
      </c>
      <c r="Q197" s="242">
        <v>0.0013600000000000001</v>
      </c>
      <c r="R197" s="242">
        <f>Q197*H197</f>
        <v>0.16320000000000001</v>
      </c>
      <c r="S197" s="242">
        <v>0</v>
      </c>
      <c r="T197" s="24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4" t="s">
        <v>89</v>
      </c>
      <c r="AT197" s="244" t="s">
        <v>133</v>
      </c>
      <c r="AU197" s="244" t="s">
        <v>89</v>
      </c>
      <c r="AY197" s="14" t="s">
        <v>136</v>
      </c>
      <c r="BE197" s="245">
        <f>IF(N197="základní",J197,0)</f>
        <v>0</v>
      </c>
      <c r="BF197" s="245">
        <f>IF(N197="snížená",J197,0)</f>
        <v>0</v>
      </c>
      <c r="BG197" s="245">
        <f>IF(N197="zákl. přenesená",J197,0)</f>
        <v>0</v>
      </c>
      <c r="BH197" s="245">
        <f>IF(N197="sníž. přenesená",J197,0)</f>
        <v>0</v>
      </c>
      <c r="BI197" s="245">
        <f>IF(N197="nulová",J197,0)</f>
        <v>0</v>
      </c>
      <c r="BJ197" s="14" t="s">
        <v>87</v>
      </c>
      <c r="BK197" s="245">
        <f>ROUND(I197*H197,2)</f>
        <v>0</v>
      </c>
      <c r="BL197" s="14" t="s">
        <v>87</v>
      </c>
      <c r="BM197" s="244" t="s">
        <v>1054</v>
      </c>
    </row>
    <row r="198" s="2" customFormat="1">
      <c r="A198" s="35"/>
      <c r="B198" s="36"/>
      <c r="C198" s="37"/>
      <c r="D198" s="246" t="s">
        <v>142</v>
      </c>
      <c r="E198" s="37"/>
      <c r="F198" s="247" t="s">
        <v>1052</v>
      </c>
      <c r="G198" s="37"/>
      <c r="H198" s="37"/>
      <c r="I198" s="151"/>
      <c r="J198" s="37"/>
      <c r="K198" s="37"/>
      <c r="L198" s="41"/>
      <c r="M198" s="248"/>
      <c r="N198" s="249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142</v>
      </c>
      <c r="AU198" s="14" t="s">
        <v>89</v>
      </c>
    </row>
    <row r="199" s="2" customFormat="1">
      <c r="A199" s="35"/>
      <c r="B199" s="36"/>
      <c r="C199" s="37"/>
      <c r="D199" s="246" t="s">
        <v>143</v>
      </c>
      <c r="E199" s="37"/>
      <c r="F199" s="250" t="s">
        <v>1046</v>
      </c>
      <c r="G199" s="37"/>
      <c r="H199" s="37"/>
      <c r="I199" s="151"/>
      <c r="J199" s="37"/>
      <c r="K199" s="37"/>
      <c r="L199" s="41"/>
      <c r="M199" s="248"/>
      <c r="N199" s="249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143</v>
      </c>
      <c r="AU199" s="14" t="s">
        <v>89</v>
      </c>
    </row>
    <row r="200" s="11" customFormat="1" ht="25.92" customHeight="1">
      <c r="A200" s="11"/>
      <c r="B200" s="218"/>
      <c r="C200" s="219"/>
      <c r="D200" s="220" t="s">
        <v>79</v>
      </c>
      <c r="E200" s="221" t="s">
        <v>1055</v>
      </c>
      <c r="F200" s="221" t="s">
        <v>702</v>
      </c>
      <c r="G200" s="219"/>
      <c r="H200" s="219"/>
      <c r="I200" s="222"/>
      <c r="J200" s="223">
        <f>BK200</f>
        <v>0</v>
      </c>
      <c r="K200" s="219"/>
      <c r="L200" s="224"/>
      <c r="M200" s="225"/>
      <c r="N200" s="226"/>
      <c r="O200" s="226"/>
      <c r="P200" s="227">
        <f>SUM(P201:P202)</f>
        <v>0</v>
      </c>
      <c r="Q200" s="226"/>
      <c r="R200" s="227">
        <f>SUM(R201:R202)</f>
        <v>0</v>
      </c>
      <c r="S200" s="226"/>
      <c r="T200" s="228">
        <f>SUM(T201:T202)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29" t="s">
        <v>156</v>
      </c>
      <c r="AT200" s="230" t="s">
        <v>79</v>
      </c>
      <c r="AU200" s="230" t="s">
        <v>80</v>
      </c>
      <c r="AY200" s="229" t="s">
        <v>136</v>
      </c>
      <c r="BK200" s="231">
        <f>SUM(BK201:BK202)</f>
        <v>0</v>
      </c>
    </row>
    <row r="201" s="2" customFormat="1" ht="16.5" customHeight="1">
      <c r="A201" s="35"/>
      <c r="B201" s="36"/>
      <c r="C201" s="251" t="s">
        <v>250</v>
      </c>
      <c r="D201" s="251" t="s">
        <v>145</v>
      </c>
      <c r="E201" s="252" t="s">
        <v>985</v>
      </c>
      <c r="F201" s="253" t="s">
        <v>986</v>
      </c>
      <c r="G201" s="254" t="s">
        <v>668</v>
      </c>
      <c r="H201" s="255">
        <v>40</v>
      </c>
      <c r="I201" s="256"/>
      <c r="J201" s="257">
        <f>ROUND(I201*H201,2)</f>
        <v>0</v>
      </c>
      <c r="K201" s="253" t="s">
        <v>957</v>
      </c>
      <c r="L201" s="41"/>
      <c r="M201" s="258" t="s">
        <v>1</v>
      </c>
      <c r="N201" s="259" t="s">
        <v>45</v>
      </c>
      <c r="O201" s="88"/>
      <c r="P201" s="242">
        <f>O201*H201</f>
        <v>0</v>
      </c>
      <c r="Q201" s="242">
        <v>0</v>
      </c>
      <c r="R201" s="242">
        <f>Q201*H201</f>
        <v>0</v>
      </c>
      <c r="S201" s="242">
        <v>0</v>
      </c>
      <c r="T201" s="24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4" t="s">
        <v>778</v>
      </c>
      <c r="AT201" s="244" t="s">
        <v>145</v>
      </c>
      <c r="AU201" s="244" t="s">
        <v>87</v>
      </c>
      <c r="AY201" s="14" t="s">
        <v>136</v>
      </c>
      <c r="BE201" s="245">
        <f>IF(N201="základní",J201,0)</f>
        <v>0</v>
      </c>
      <c r="BF201" s="245">
        <f>IF(N201="snížená",J201,0)</f>
        <v>0</v>
      </c>
      <c r="BG201" s="245">
        <f>IF(N201="zákl. přenesená",J201,0)</f>
        <v>0</v>
      </c>
      <c r="BH201" s="245">
        <f>IF(N201="sníž. přenesená",J201,0)</f>
        <v>0</v>
      </c>
      <c r="BI201" s="245">
        <f>IF(N201="nulová",J201,0)</f>
        <v>0</v>
      </c>
      <c r="BJ201" s="14" t="s">
        <v>87</v>
      </c>
      <c r="BK201" s="245">
        <f>ROUND(I201*H201,2)</f>
        <v>0</v>
      </c>
      <c r="BL201" s="14" t="s">
        <v>778</v>
      </c>
      <c r="BM201" s="244" t="s">
        <v>1056</v>
      </c>
    </row>
    <row r="202" s="2" customFormat="1">
      <c r="A202" s="35"/>
      <c r="B202" s="36"/>
      <c r="C202" s="37"/>
      <c r="D202" s="246" t="s">
        <v>142</v>
      </c>
      <c r="E202" s="37"/>
      <c r="F202" s="247" t="s">
        <v>988</v>
      </c>
      <c r="G202" s="37"/>
      <c r="H202" s="37"/>
      <c r="I202" s="151"/>
      <c r="J202" s="37"/>
      <c r="K202" s="37"/>
      <c r="L202" s="41"/>
      <c r="M202" s="248"/>
      <c r="N202" s="249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142</v>
      </c>
      <c r="AU202" s="14" t="s">
        <v>87</v>
      </c>
    </row>
    <row r="203" s="11" customFormat="1" ht="25.92" customHeight="1">
      <c r="A203" s="11"/>
      <c r="B203" s="218"/>
      <c r="C203" s="219"/>
      <c r="D203" s="220" t="s">
        <v>79</v>
      </c>
      <c r="E203" s="221" t="s">
        <v>933</v>
      </c>
      <c r="F203" s="221" t="s">
        <v>934</v>
      </c>
      <c r="G203" s="219"/>
      <c r="H203" s="219"/>
      <c r="I203" s="222"/>
      <c r="J203" s="223">
        <f>BK203</f>
        <v>0</v>
      </c>
      <c r="K203" s="219"/>
      <c r="L203" s="224"/>
      <c r="M203" s="225"/>
      <c r="N203" s="226"/>
      <c r="O203" s="226"/>
      <c r="P203" s="227">
        <f>SUM(P204:P233)</f>
        <v>0</v>
      </c>
      <c r="Q203" s="226"/>
      <c r="R203" s="227">
        <f>SUM(R204:R233)</f>
        <v>16.647869999999998</v>
      </c>
      <c r="S203" s="226"/>
      <c r="T203" s="228">
        <f>SUM(T204:T233)</f>
        <v>12</v>
      </c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R203" s="229" t="s">
        <v>156</v>
      </c>
      <c r="AT203" s="230" t="s">
        <v>79</v>
      </c>
      <c r="AU203" s="230" t="s">
        <v>80</v>
      </c>
      <c r="AY203" s="229" t="s">
        <v>136</v>
      </c>
      <c r="BK203" s="231">
        <f>SUM(BK204:BK233)</f>
        <v>0</v>
      </c>
    </row>
    <row r="204" s="2" customFormat="1" ht="16.5" customHeight="1">
      <c r="A204" s="35"/>
      <c r="B204" s="36"/>
      <c r="C204" s="251" t="s">
        <v>256</v>
      </c>
      <c r="D204" s="251" t="s">
        <v>145</v>
      </c>
      <c r="E204" s="252" t="s">
        <v>1004</v>
      </c>
      <c r="F204" s="253" t="s">
        <v>1005</v>
      </c>
      <c r="G204" s="254" t="s">
        <v>956</v>
      </c>
      <c r="H204" s="255">
        <v>5</v>
      </c>
      <c r="I204" s="256"/>
      <c r="J204" s="257">
        <f>ROUND(I204*H204,2)</f>
        <v>0</v>
      </c>
      <c r="K204" s="253" t="s">
        <v>957</v>
      </c>
      <c r="L204" s="41"/>
      <c r="M204" s="258" t="s">
        <v>1</v>
      </c>
      <c r="N204" s="259" t="s">
        <v>45</v>
      </c>
      <c r="O204" s="88"/>
      <c r="P204" s="242">
        <f>O204*H204</f>
        <v>0</v>
      </c>
      <c r="Q204" s="242">
        <v>0</v>
      </c>
      <c r="R204" s="242">
        <f>Q204*H204</f>
        <v>0</v>
      </c>
      <c r="S204" s="242">
        <v>2.3999999999999999</v>
      </c>
      <c r="T204" s="243">
        <f>S204*H204</f>
        <v>12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4" t="s">
        <v>156</v>
      </c>
      <c r="AT204" s="244" t="s">
        <v>145</v>
      </c>
      <c r="AU204" s="244" t="s">
        <v>87</v>
      </c>
      <c r="AY204" s="14" t="s">
        <v>136</v>
      </c>
      <c r="BE204" s="245">
        <f>IF(N204="základní",J204,0)</f>
        <v>0</v>
      </c>
      <c r="BF204" s="245">
        <f>IF(N204="snížená",J204,0)</f>
        <v>0</v>
      </c>
      <c r="BG204" s="245">
        <f>IF(N204="zákl. přenesená",J204,0)</f>
        <v>0</v>
      </c>
      <c r="BH204" s="245">
        <f>IF(N204="sníž. přenesená",J204,0)</f>
        <v>0</v>
      </c>
      <c r="BI204" s="245">
        <f>IF(N204="nulová",J204,0)</f>
        <v>0</v>
      </c>
      <c r="BJ204" s="14" t="s">
        <v>87</v>
      </c>
      <c r="BK204" s="245">
        <f>ROUND(I204*H204,2)</f>
        <v>0</v>
      </c>
      <c r="BL204" s="14" t="s">
        <v>156</v>
      </c>
      <c r="BM204" s="244" t="s">
        <v>1057</v>
      </c>
    </row>
    <row r="205" s="2" customFormat="1">
      <c r="A205" s="35"/>
      <c r="B205" s="36"/>
      <c r="C205" s="37"/>
      <c r="D205" s="246" t="s">
        <v>142</v>
      </c>
      <c r="E205" s="37"/>
      <c r="F205" s="247" t="s">
        <v>1007</v>
      </c>
      <c r="G205" s="37"/>
      <c r="H205" s="37"/>
      <c r="I205" s="151"/>
      <c r="J205" s="37"/>
      <c r="K205" s="37"/>
      <c r="L205" s="41"/>
      <c r="M205" s="248"/>
      <c r="N205" s="249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142</v>
      </c>
      <c r="AU205" s="14" t="s">
        <v>87</v>
      </c>
    </row>
    <row r="206" s="2" customFormat="1">
      <c r="A206" s="35"/>
      <c r="B206" s="36"/>
      <c r="C206" s="37"/>
      <c r="D206" s="246" t="s">
        <v>143</v>
      </c>
      <c r="E206" s="37"/>
      <c r="F206" s="250" t="s">
        <v>937</v>
      </c>
      <c r="G206" s="37"/>
      <c r="H206" s="37"/>
      <c r="I206" s="151"/>
      <c r="J206" s="37"/>
      <c r="K206" s="37"/>
      <c r="L206" s="41"/>
      <c r="M206" s="248"/>
      <c r="N206" s="249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143</v>
      </c>
      <c r="AU206" s="14" t="s">
        <v>87</v>
      </c>
    </row>
    <row r="207" s="2" customFormat="1" ht="16.5" customHeight="1">
      <c r="A207" s="35"/>
      <c r="B207" s="36"/>
      <c r="C207" s="251" t="s">
        <v>259</v>
      </c>
      <c r="D207" s="251" t="s">
        <v>145</v>
      </c>
      <c r="E207" s="252" t="s">
        <v>985</v>
      </c>
      <c r="F207" s="253" t="s">
        <v>986</v>
      </c>
      <c r="G207" s="254" t="s">
        <v>668</v>
      </c>
      <c r="H207" s="255">
        <v>30</v>
      </c>
      <c r="I207" s="256"/>
      <c r="J207" s="257">
        <f>ROUND(I207*H207,2)</f>
        <v>0</v>
      </c>
      <c r="K207" s="253" t="s">
        <v>957</v>
      </c>
      <c r="L207" s="41"/>
      <c r="M207" s="258" t="s">
        <v>1</v>
      </c>
      <c r="N207" s="259" t="s">
        <v>45</v>
      </c>
      <c r="O207" s="88"/>
      <c r="P207" s="242">
        <f>O207*H207</f>
        <v>0</v>
      </c>
      <c r="Q207" s="242">
        <v>0</v>
      </c>
      <c r="R207" s="242">
        <f>Q207*H207</f>
        <v>0</v>
      </c>
      <c r="S207" s="242">
        <v>0</v>
      </c>
      <c r="T207" s="24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4" t="s">
        <v>778</v>
      </c>
      <c r="AT207" s="244" t="s">
        <v>145</v>
      </c>
      <c r="AU207" s="244" t="s">
        <v>87</v>
      </c>
      <c r="AY207" s="14" t="s">
        <v>136</v>
      </c>
      <c r="BE207" s="245">
        <f>IF(N207="základní",J207,0)</f>
        <v>0</v>
      </c>
      <c r="BF207" s="245">
        <f>IF(N207="snížená",J207,0)</f>
        <v>0</v>
      </c>
      <c r="BG207" s="245">
        <f>IF(N207="zákl. přenesená",J207,0)</f>
        <v>0</v>
      </c>
      <c r="BH207" s="245">
        <f>IF(N207="sníž. přenesená",J207,0)</f>
        <v>0</v>
      </c>
      <c r="BI207" s="245">
        <f>IF(N207="nulová",J207,0)</f>
        <v>0</v>
      </c>
      <c r="BJ207" s="14" t="s">
        <v>87</v>
      </c>
      <c r="BK207" s="245">
        <f>ROUND(I207*H207,2)</f>
        <v>0</v>
      </c>
      <c r="BL207" s="14" t="s">
        <v>778</v>
      </c>
      <c r="BM207" s="244" t="s">
        <v>1058</v>
      </c>
    </row>
    <row r="208" s="2" customFormat="1">
      <c r="A208" s="35"/>
      <c r="B208" s="36"/>
      <c r="C208" s="37"/>
      <c r="D208" s="246" t="s">
        <v>142</v>
      </c>
      <c r="E208" s="37"/>
      <c r="F208" s="247" t="s">
        <v>988</v>
      </c>
      <c r="G208" s="37"/>
      <c r="H208" s="37"/>
      <c r="I208" s="151"/>
      <c r="J208" s="37"/>
      <c r="K208" s="37"/>
      <c r="L208" s="41"/>
      <c r="M208" s="248"/>
      <c r="N208" s="249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142</v>
      </c>
      <c r="AU208" s="14" t="s">
        <v>87</v>
      </c>
    </row>
    <row r="209" s="2" customFormat="1">
      <c r="A209" s="35"/>
      <c r="B209" s="36"/>
      <c r="C209" s="37"/>
      <c r="D209" s="246" t="s">
        <v>143</v>
      </c>
      <c r="E209" s="37"/>
      <c r="F209" s="250" t="s">
        <v>937</v>
      </c>
      <c r="G209" s="37"/>
      <c r="H209" s="37"/>
      <c r="I209" s="151"/>
      <c r="J209" s="37"/>
      <c r="K209" s="37"/>
      <c r="L209" s="41"/>
      <c r="M209" s="248"/>
      <c r="N209" s="249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143</v>
      </c>
      <c r="AU209" s="14" t="s">
        <v>87</v>
      </c>
    </row>
    <row r="210" s="2" customFormat="1" ht="16.5" customHeight="1">
      <c r="A210" s="35"/>
      <c r="B210" s="36"/>
      <c r="C210" s="232" t="s">
        <v>267</v>
      </c>
      <c r="D210" s="232" t="s">
        <v>133</v>
      </c>
      <c r="E210" s="233" t="s">
        <v>954</v>
      </c>
      <c r="F210" s="234" t="s">
        <v>955</v>
      </c>
      <c r="G210" s="235" t="s">
        <v>956</v>
      </c>
      <c r="H210" s="236">
        <v>3</v>
      </c>
      <c r="I210" s="237"/>
      <c r="J210" s="238">
        <f>ROUND(I210*H210,2)</f>
        <v>0</v>
      </c>
      <c r="K210" s="234" t="s">
        <v>957</v>
      </c>
      <c r="L210" s="239"/>
      <c r="M210" s="240" t="s">
        <v>1</v>
      </c>
      <c r="N210" s="241" t="s">
        <v>45</v>
      </c>
      <c r="O210" s="88"/>
      <c r="P210" s="242">
        <f>O210*H210</f>
        <v>0</v>
      </c>
      <c r="Q210" s="242">
        <v>2.4289999999999998</v>
      </c>
      <c r="R210" s="242">
        <f>Q210*H210</f>
        <v>7.286999999999999</v>
      </c>
      <c r="S210" s="242">
        <v>0</v>
      </c>
      <c r="T210" s="24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4" t="s">
        <v>178</v>
      </c>
      <c r="AT210" s="244" t="s">
        <v>133</v>
      </c>
      <c r="AU210" s="244" t="s">
        <v>87</v>
      </c>
      <c r="AY210" s="14" t="s">
        <v>136</v>
      </c>
      <c r="BE210" s="245">
        <f>IF(N210="základní",J210,0)</f>
        <v>0</v>
      </c>
      <c r="BF210" s="245">
        <f>IF(N210="snížená",J210,0)</f>
        <v>0</v>
      </c>
      <c r="BG210" s="245">
        <f>IF(N210="zákl. přenesená",J210,0)</f>
        <v>0</v>
      </c>
      <c r="BH210" s="245">
        <f>IF(N210="sníž. přenesená",J210,0)</f>
        <v>0</v>
      </c>
      <c r="BI210" s="245">
        <f>IF(N210="nulová",J210,0)</f>
        <v>0</v>
      </c>
      <c r="BJ210" s="14" t="s">
        <v>87</v>
      </c>
      <c r="BK210" s="245">
        <f>ROUND(I210*H210,2)</f>
        <v>0</v>
      </c>
      <c r="BL210" s="14" t="s">
        <v>156</v>
      </c>
      <c r="BM210" s="244" t="s">
        <v>1059</v>
      </c>
    </row>
    <row r="211" s="2" customFormat="1">
      <c r="A211" s="35"/>
      <c r="B211" s="36"/>
      <c r="C211" s="37"/>
      <c r="D211" s="246" t="s">
        <v>142</v>
      </c>
      <c r="E211" s="37"/>
      <c r="F211" s="247" t="s">
        <v>955</v>
      </c>
      <c r="G211" s="37"/>
      <c r="H211" s="37"/>
      <c r="I211" s="151"/>
      <c r="J211" s="37"/>
      <c r="K211" s="37"/>
      <c r="L211" s="41"/>
      <c r="M211" s="248"/>
      <c r="N211" s="249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142</v>
      </c>
      <c r="AU211" s="14" t="s">
        <v>87</v>
      </c>
    </row>
    <row r="212" s="2" customFormat="1">
      <c r="A212" s="35"/>
      <c r="B212" s="36"/>
      <c r="C212" s="37"/>
      <c r="D212" s="246" t="s">
        <v>143</v>
      </c>
      <c r="E212" s="37"/>
      <c r="F212" s="250" t="s">
        <v>937</v>
      </c>
      <c r="G212" s="37"/>
      <c r="H212" s="37"/>
      <c r="I212" s="151"/>
      <c r="J212" s="37"/>
      <c r="K212" s="37"/>
      <c r="L212" s="41"/>
      <c r="M212" s="248"/>
      <c r="N212" s="249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143</v>
      </c>
      <c r="AU212" s="14" t="s">
        <v>87</v>
      </c>
    </row>
    <row r="213" s="2" customFormat="1" ht="21.75" customHeight="1">
      <c r="A213" s="35"/>
      <c r="B213" s="36"/>
      <c r="C213" s="251" t="s">
        <v>271</v>
      </c>
      <c r="D213" s="251" t="s">
        <v>145</v>
      </c>
      <c r="E213" s="252" t="s">
        <v>960</v>
      </c>
      <c r="F213" s="253" t="s">
        <v>961</v>
      </c>
      <c r="G213" s="254" t="s">
        <v>956</v>
      </c>
      <c r="H213" s="255">
        <v>3</v>
      </c>
      <c r="I213" s="256"/>
      <c r="J213" s="257">
        <f>ROUND(I213*H213,2)</f>
        <v>0</v>
      </c>
      <c r="K213" s="253" t="s">
        <v>957</v>
      </c>
      <c r="L213" s="41"/>
      <c r="M213" s="258" t="s">
        <v>1</v>
      </c>
      <c r="N213" s="259" t="s">
        <v>45</v>
      </c>
      <c r="O213" s="88"/>
      <c r="P213" s="242">
        <f>O213*H213</f>
        <v>0</v>
      </c>
      <c r="Q213" s="242">
        <v>2.45329</v>
      </c>
      <c r="R213" s="242">
        <f>Q213*H213</f>
        <v>7.3598699999999999</v>
      </c>
      <c r="S213" s="242">
        <v>0</v>
      </c>
      <c r="T213" s="243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4" t="s">
        <v>156</v>
      </c>
      <c r="AT213" s="244" t="s">
        <v>145</v>
      </c>
      <c r="AU213" s="244" t="s">
        <v>87</v>
      </c>
      <c r="AY213" s="14" t="s">
        <v>136</v>
      </c>
      <c r="BE213" s="245">
        <f>IF(N213="základní",J213,0)</f>
        <v>0</v>
      </c>
      <c r="BF213" s="245">
        <f>IF(N213="snížená",J213,0)</f>
        <v>0</v>
      </c>
      <c r="BG213" s="245">
        <f>IF(N213="zákl. přenesená",J213,0)</f>
        <v>0</v>
      </c>
      <c r="BH213" s="245">
        <f>IF(N213="sníž. přenesená",J213,0)</f>
        <v>0</v>
      </c>
      <c r="BI213" s="245">
        <f>IF(N213="nulová",J213,0)</f>
        <v>0</v>
      </c>
      <c r="BJ213" s="14" t="s">
        <v>87</v>
      </c>
      <c r="BK213" s="245">
        <f>ROUND(I213*H213,2)</f>
        <v>0</v>
      </c>
      <c r="BL213" s="14" t="s">
        <v>156</v>
      </c>
      <c r="BM213" s="244" t="s">
        <v>1060</v>
      </c>
    </row>
    <row r="214" s="2" customFormat="1">
      <c r="A214" s="35"/>
      <c r="B214" s="36"/>
      <c r="C214" s="37"/>
      <c r="D214" s="246" t="s">
        <v>142</v>
      </c>
      <c r="E214" s="37"/>
      <c r="F214" s="247" t="s">
        <v>963</v>
      </c>
      <c r="G214" s="37"/>
      <c r="H214" s="37"/>
      <c r="I214" s="151"/>
      <c r="J214" s="37"/>
      <c r="K214" s="37"/>
      <c r="L214" s="41"/>
      <c r="M214" s="248"/>
      <c r="N214" s="249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142</v>
      </c>
      <c r="AU214" s="14" t="s">
        <v>87</v>
      </c>
    </row>
    <row r="215" s="2" customFormat="1">
      <c r="A215" s="35"/>
      <c r="B215" s="36"/>
      <c r="C215" s="37"/>
      <c r="D215" s="246" t="s">
        <v>143</v>
      </c>
      <c r="E215" s="37"/>
      <c r="F215" s="250" t="s">
        <v>937</v>
      </c>
      <c r="G215" s="37"/>
      <c r="H215" s="37"/>
      <c r="I215" s="151"/>
      <c r="J215" s="37"/>
      <c r="K215" s="37"/>
      <c r="L215" s="41"/>
      <c r="M215" s="248"/>
      <c r="N215" s="249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143</v>
      </c>
      <c r="AU215" s="14" t="s">
        <v>87</v>
      </c>
    </row>
    <row r="216" s="2" customFormat="1" ht="21.75" customHeight="1">
      <c r="A216" s="35"/>
      <c r="B216" s="36"/>
      <c r="C216" s="232" t="s">
        <v>276</v>
      </c>
      <c r="D216" s="232" t="s">
        <v>133</v>
      </c>
      <c r="E216" s="233" t="s">
        <v>994</v>
      </c>
      <c r="F216" s="234" t="s">
        <v>995</v>
      </c>
      <c r="G216" s="235" t="s">
        <v>233</v>
      </c>
      <c r="H216" s="236">
        <v>500</v>
      </c>
      <c r="I216" s="237"/>
      <c r="J216" s="238">
        <f>ROUND(I216*H216,2)</f>
        <v>0</v>
      </c>
      <c r="K216" s="234" t="s">
        <v>957</v>
      </c>
      <c r="L216" s="239"/>
      <c r="M216" s="240" t="s">
        <v>1</v>
      </c>
      <c r="N216" s="241" t="s">
        <v>45</v>
      </c>
      <c r="O216" s="88"/>
      <c r="P216" s="242">
        <f>O216*H216</f>
        <v>0</v>
      </c>
      <c r="Q216" s="242">
        <v>0.001</v>
      </c>
      <c r="R216" s="242">
        <f>Q216*H216</f>
        <v>0.5</v>
      </c>
      <c r="S216" s="242">
        <v>0</v>
      </c>
      <c r="T216" s="243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4" t="s">
        <v>178</v>
      </c>
      <c r="AT216" s="244" t="s">
        <v>133</v>
      </c>
      <c r="AU216" s="244" t="s">
        <v>87</v>
      </c>
      <c r="AY216" s="14" t="s">
        <v>136</v>
      </c>
      <c r="BE216" s="245">
        <f>IF(N216="základní",J216,0)</f>
        <v>0</v>
      </c>
      <c r="BF216" s="245">
        <f>IF(N216="snížená",J216,0)</f>
        <v>0</v>
      </c>
      <c r="BG216" s="245">
        <f>IF(N216="zákl. přenesená",J216,0)</f>
        <v>0</v>
      </c>
      <c r="BH216" s="245">
        <f>IF(N216="sníž. přenesená",J216,0)</f>
        <v>0</v>
      </c>
      <c r="BI216" s="245">
        <f>IF(N216="nulová",J216,0)</f>
        <v>0</v>
      </c>
      <c r="BJ216" s="14" t="s">
        <v>87</v>
      </c>
      <c r="BK216" s="245">
        <f>ROUND(I216*H216,2)</f>
        <v>0</v>
      </c>
      <c r="BL216" s="14" t="s">
        <v>156</v>
      </c>
      <c r="BM216" s="244" t="s">
        <v>1061</v>
      </c>
    </row>
    <row r="217" s="2" customFormat="1">
      <c r="A217" s="35"/>
      <c r="B217" s="36"/>
      <c r="C217" s="37"/>
      <c r="D217" s="246" t="s">
        <v>142</v>
      </c>
      <c r="E217" s="37"/>
      <c r="F217" s="247" t="s">
        <v>995</v>
      </c>
      <c r="G217" s="37"/>
      <c r="H217" s="37"/>
      <c r="I217" s="151"/>
      <c r="J217" s="37"/>
      <c r="K217" s="37"/>
      <c r="L217" s="41"/>
      <c r="M217" s="248"/>
      <c r="N217" s="249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142</v>
      </c>
      <c r="AU217" s="14" t="s">
        <v>87</v>
      </c>
    </row>
    <row r="218" s="2" customFormat="1">
      <c r="A218" s="35"/>
      <c r="B218" s="36"/>
      <c r="C218" s="37"/>
      <c r="D218" s="246" t="s">
        <v>143</v>
      </c>
      <c r="E218" s="37"/>
      <c r="F218" s="250" t="s">
        <v>937</v>
      </c>
      <c r="G218" s="37"/>
      <c r="H218" s="37"/>
      <c r="I218" s="151"/>
      <c r="J218" s="37"/>
      <c r="K218" s="37"/>
      <c r="L218" s="41"/>
      <c r="M218" s="248"/>
      <c r="N218" s="249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143</v>
      </c>
      <c r="AU218" s="14" t="s">
        <v>87</v>
      </c>
    </row>
    <row r="219" s="2" customFormat="1" ht="21.75" customHeight="1">
      <c r="A219" s="35"/>
      <c r="B219" s="36"/>
      <c r="C219" s="251" t="s">
        <v>281</v>
      </c>
      <c r="D219" s="251" t="s">
        <v>145</v>
      </c>
      <c r="E219" s="252" t="s">
        <v>998</v>
      </c>
      <c r="F219" s="253" t="s">
        <v>999</v>
      </c>
      <c r="G219" s="254" t="s">
        <v>262</v>
      </c>
      <c r="H219" s="255">
        <v>50</v>
      </c>
      <c r="I219" s="256"/>
      <c r="J219" s="257">
        <f>ROUND(I219*H219,2)</f>
        <v>0</v>
      </c>
      <c r="K219" s="253" t="s">
        <v>957</v>
      </c>
      <c r="L219" s="41"/>
      <c r="M219" s="258" t="s">
        <v>1</v>
      </c>
      <c r="N219" s="259" t="s">
        <v>45</v>
      </c>
      <c r="O219" s="88"/>
      <c r="P219" s="242">
        <f>O219*H219</f>
        <v>0</v>
      </c>
      <c r="Q219" s="242">
        <v>0.025700000000000001</v>
      </c>
      <c r="R219" s="242">
        <f>Q219*H219</f>
        <v>1.2850000000000001</v>
      </c>
      <c r="S219" s="242">
        <v>0</v>
      </c>
      <c r="T219" s="243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4" t="s">
        <v>156</v>
      </c>
      <c r="AT219" s="244" t="s">
        <v>145</v>
      </c>
      <c r="AU219" s="244" t="s">
        <v>87</v>
      </c>
      <c r="AY219" s="14" t="s">
        <v>136</v>
      </c>
      <c r="BE219" s="245">
        <f>IF(N219="základní",J219,0)</f>
        <v>0</v>
      </c>
      <c r="BF219" s="245">
        <f>IF(N219="snížená",J219,0)</f>
        <v>0</v>
      </c>
      <c r="BG219" s="245">
        <f>IF(N219="zákl. přenesená",J219,0)</f>
        <v>0</v>
      </c>
      <c r="BH219" s="245">
        <f>IF(N219="sníž. přenesená",J219,0)</f>
        <v>0</v>
      </c>
      <c r="BI219" s="245">
        <f>IF(N219="nulová",J219,0)</f>
        <v>0</v>
      </c>
      <c r="BJ219" s="14" t="s">
        <v>87</v>
      </c>
      <c r="BK219" s="245">
        <f>ROUND(I219*H219,2)</f>
        <v>0</v>
      </c>
      <c r="BL219" s="14" t="s">
        <v>156</v>
      </c>
      <c r="BM219" s="244" t="s">
        <v>1062</v>
      </c>
    </row>
    <row r="220" s="2" customFormat="1">
      <c r="A220" s="35"/>
      <c r="B220" s="36"/>
      <c r="C220" s="37"/>
      <c r="D220" s="246" t="s">
        <v>142</v>
      </c>
      <c r="E220" s="37"/>
      <c r="F220" s="247" t="s">
        <v>1001</v>
      </c>
      <c r="G220" s="37"/>
      <c r="H220" s="37"/>
      <c r="I220" s="151"/>
      <c r="J220" s="37"/>
      <c r="K220" s="37"/>
      <c r="L220" s="41"/>
      <c r="M220" s="248"/>
      <c r="N220" s="249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142</v>
      </c>
      <c r="AU220" s="14" t="s">
        <v>87</v>
      </c>
    </row>
    <row r="221" s="2" customFormat="1">
      <c r="A221" s="35"/>
      <c r="B221" s="36"/>
      <c r="C221" s="37"/>
      <c r="D221" s="246" t="s">
        <v>143</v>
      </c>
      <c r="E221" s="37"/>
      <c r="F221" s="250" t="s">
        <v>937</v>
      </c>
      <c r="G221" s="37"/>
      <c r="H221" s="37"/>
      <c r="I221" s="151"/>
      <c r="J221" s="37"/>
      <c r="K221" s="37"/>
      <c r="L221" s="41"/>
      <c r="M221" s="248"/>
      <c r="N221" s="249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143</v>
      </c>
      <c r="AU221" s="14" t="s">
        <v>87</v>
      </c>
    </row>
    <row r="222" s="2" customFormat="1" ht="21.75" customHeight="1">
      <c r="A222" s="35"/>
      <c r="B222" s="36"/>
      <c r="C222" s="232" t="s">
        <v>284</v>
      </c>
      <c r="D222" s="232" t="s">
        <v>133</v>
      </c>
      <c r="E222" s="233" t="s">
        <v>1063</v>
      </c>
      <c r="F222" s="234" t="s">
        <v>1064</v>
      </c>
      <c r="G222" s="235" t="s">
        <v>139</v>
      </c>
      <c r="H222" s="236">
        <v>2</v>
      </c>
      <c r="I222" s="237"/>
      <c r="J222" s="238">
        <f>ROUND(I222*H222,2)</f>
        <v>0</v>
      </c>
      <c r="K222" s="234" t="s">
        <v>957</v>
      </c>
      <c r="L222" s="239"/>
      <c r="M222" s="240" t="s">
        <v>1</v>
      </c>
      <c r="N222" s="241" t="s">
        <v>45</v>
      </c>
      <c r="O222" s="88"/>
      <c r="P222" s="242">
        <f>O222*H222</f>
        <v>0</v>
      </c>
      <c r="Q222" s="242">
        <v>0.065000000000000002</v>
      </c>
      <c r="R222" s="242">
        <f>Q222*H222</f>
        <v>0.13</v>
      </c>
      <c r="S222" s="242">
        <v>0</v>
      </c>
      <c r="T222" s="243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4" t="s">
        <v>89</v>
      </c>
      <c r="AT222" s="244" t="s">
        <v>133</v>
      </c>
      <c r="AU222" s="244" t="s">
        <v>87</v>
      </c>
      <c r="AY222" s="14" t="s">
        <v>136</v>
      </c>
      <c r="BE222" s="245">
        <f>IF(N222="základní",J222,0)</f>
        <v>0</v>
      </c>
      <c r="BF222" s="245">
        <f>IF(N222="snížená",J222,0)</f>
        <v>0</v>
      </c>
      <c r="BG222" s="245">
        <f>IF(N222="zákl. přenesená",J222,0)</f>
        <v>0</v>
      </c>
      <c r="BH222" s="245">
        <f>IF(N222="sníž. přenesená",J222,0)</f>
        <v>0</v>
      </c>
      <c r="BI222" s="245">
        <f>IF(N222="nulová",J222,0)</f>
        <v>0</v>
      </c>
      <c r="BJ222" s="14" t="s">
        <v>87</v>
      </c>
      <c r="BK222" s="245">
        <f>ROUND(I222*H222,2)</f>
        <v>0</v>
      </c>
      <c r="BL222" s="14" t="s">
        <v>87</v>
      </c>
      <c r="BM222" s="244" t="s">
        <v>1065</v>
      </c>
    </row>
    <row r="223" s="2" customFormat="1">
      <c r="A223" s="35"/>
      <c r="B223" s="36"/>
      <c r="C223" s="37"/>
      <c r="D223" s="246" t="s">
        <v>142</v>
      </c>
      <c r="E223" s="37"/>
      <c r="F223" s="247" t="s">
        <v>1064</v>
      </c>
      <c r="G223" s="37"/>
      <c r="H223" s="37"/>
      <c r="I223" s="151"/>
      <c r="J223" s="37"/>
      <c r="K223" s="37"/>
      <c r="L223" s="41"/>
      <c r="M223" s="248"/>
      <c r="N223" s="249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142</v>
      </c>
      <c r="AU223" s="14" t="s">
        <v>87</v>
      </c>
    </row>
    <row r="224" s="2" customFormat="1">
      <c r="A224" s="35"/>
      <c r="B224" s="36"/>
      <c r="C224" s="37"/>
      <c r="D224" s="246" t="s">
        <v>143</v>
      </c>
      <c r="E224" s="37"/>
      <c r="F224" s="250" t="s">
        <v>937</v>
      </c>
      <c r="G224" s="37"/>
      <c r="H224" s="37"/>
      <c r="I224" s="151"/>
      <c r="J224" s="37"/>
      <c r="K224" s="37"/>
      <c r="L224" s="41"/>
      <c r="M224" s="248"/>
      <c r="N224" s="249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143</v>
      </c>
      <c r="AU224" s="14" t="s">
        <v>87</v>
      </c>
    </row>
    <row r="225" s="2" customFormat="1" ht="21.75" customHeight="1">
      <c r="A225" s="35"/>
      <c r="B225" s="36"/>
      <c r="C225" s="251" t="s">
        <v>289</v>
      </c>
      <c r="D225" s="251" t="s">
        <v>145</v>
      </c>
      <c r="E225" s="252" t="s">
        <v>1066</v>
      </c>
      <c r="F225" s="253" t="s">
        <v>1067</v>
      </c>
      <c r="G225" s="254" t="s">
        <v>139</v>
      </c>
      <c r="H225" s="255">
        <v>2</v>
      </c>
      <c r="I225" s="256"/>
      <c r="J225" s="257">
        <f>ROUND(I225*H225,2)</f>
        <v>0</v>
      </c>
      <c r="K225" s="253" t="s">
        <v>957</v>
      </c>
      <c r="L225" s="41"/>
      <c r="M225" s="258" t="s">
        <v>1</v>
      </c>
      <c r="N225" s="259" t="s">
        <v>45</v>
      </c>
      <c r="O225" s="88"/>
      <c r="P225" s="242">
        <f>O225*H225</f>
        <v>0</v>
      </c>
      <c r="Q225" s="242">
        <v>0</v>
      </c>
      <c r="R225" s="242">
        <f>Q225*H225</f>
        <v>0</v>
      </c>
      <c r="S225" s="242">
        <v>0</v>
      </c>
      <c r="T225" s="243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44" t="s">
        <v>87</v>
      </c>
      <c r="AT225" s="244" t="s">
        <v>145</v>
      </c>
      <c r="AU225" s="244" t="s">
        <v>87</v>
      </c>
      <c r="AY225" s="14" t="s">
        <v>136</v>
      </c>
      <c r="BE225" s="245">
        <f>IF(N225="základní",J225,0)</f>
        <v>0</v>
      </c>
      <c r="BF225" s="245">
        <f>IF(N225="snížená",J225,0)</f>
        <v>0</v>
      </c>
      <c r="BG225" s="245">
        <f>IF(N225="zákl. přenesená",J225,0)</f>
        <v>0</v>
      </c>
      <c r="BH225" s="245">
        <f>IF(N225="sníž. přenesená",J225,0)</f>
        <v>0</v>
      </c>
      <c r="BI225" s="245">
        <f>IF(N225="nulová",J225,0)</f>
        <v>0</v>
      </c>
      <c r="BJ225" s="14" t="s">
        <v>87</v>
      </c>
      <c r="BK225" s="245">
        <f>ROUND(I225*H225,2)</f>
        <v>0</v>
      </c>
      <c r="BL225" s="14" t="s">
        <v>87</v>
      </c>
      <c r="BM225" s="244" t="s">
        <v>1068</v>
      </c>
    </row>
    <row r="226" s="2" customFormat="1">
      <c r="A226" s="35"/>
      <c r="B226" s="36"/>
      <c r="C226" s="37"/>
      <c r="D226" s="246" t="s">
        <v>142</v>
      </c>
      <c r="E226" s="37"/>
      <c r="F226" s="247" t="s">
        <v>1069</v>
      </c>
      <c r="G226" s="37"/>
      <c r="H226" s="37"/>
      <c r="I226" s="151"/>
      <c r="J226" s="37"/>
      <c r="K226" s="37"/>
      <c r="L226" s="41"/>
      <c r="M226" s="248"/>
      <c r="N226" s="249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142</v>
      </c>
      <c r="AU226" s="14" t="s">
        <v>87</v>
      </c>
    </row>
    <row r="227" s="2" customFormat="1">
      <c r="A227" s="35"/>
      <c r="B227" s="36"/>
      <c r="C227" s="37"/>
      <c r="D227" s="246" t="s">
        <v>143</v>
      </c>
      <c r="E227" s="37"/>
      <c r="F227" s="250" t="s">
        <v>937</v>
      </c>
      <c r="G227" s="37"/>
      <c r="H227" s="37"/>
      <c r="I227" s="151"/>
      <c r="J227" s="37"/>
      <c r="K227" s="37"/>
      <c r="L227" s="41"/>
      <c r="M227" s="248"/>
      <c r="N227" s="249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143</v>
      </c>
      <c r="AU227" s="14" t="s">
        <v>87</v>
      </c>
    </row>
    <row r="228" s="2" customFormat="1" ht="21.75" customHeight="1">
      <c r="A228" s="35"/>
      <c r="B228" s="36"/>
      <c r="C228" s="232" t="s">
        <v>295</v>
      </c>
      <c r="D228" s="232" t="s">
        <v>133</v>
      </c>
      <c r="E228" s="233" t="s">
        <v>1070</v>
      </c>
      <c r="F228" s="234" t="s">
        <v>1071</v>
      </c>
      <c r="G228" s="235" t="s">
        <v>139</v>
      </c>
      <c r="H228" s="236">
        <v>2</v>
      </c>
      <c r="I228" s="237"/>
      <c r="J228" s="238">
        <f>ROUND(I228*H228,2)</f>
        <v>0</v>
      </c>
      <c r="K228" s="234" t="s">
        <v>957</v>
      </c>
      <c r="L228" s="239"/>
      <c r="M228" s="240" t="s">
        <v>1</v>
      </c>
      <c r="N228" s="241" t="s">
        <v>45</v>
      </c>
      <c r="O228" s="88"/>
      <c r="P228" s="242">
        <f>O228*H228</f>
        <v>0</v>
      </c>
      <c r="Q228" s="242">
        <v>0.042999999999999997</v>
      </c>
      <c r="R228" s="242">
        <f>Q228*H228</f>
        <v>0.085999999999999993</v>
      </c>
      <c r="S228" s="242">
        <v>0</v>
      </c>
      <c r="T228" s="243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4" t="s">
        <v>89</v>
      </c>
      <c r="AT228" s="244" t="s">
        <v>133</v>
      </c>
      <c r="AU228" s="244" t="s">
        <v>87</v>
      </c>
      <c r="AY228" s="14" t="s">
        <v>136</v>
      </c>
      <c r="BE228" s="245">
        <f>IF(N228="základní",J228,0)</f>
        <v>0</v>
      </c>
      <c r="BF228" s="245">
        <f>IF(N228="snížená",J228,0)</f>
        <v>0</v>
      </c>
      <c r="BG228" s="245">
        <f>IF(N228="zákl. přenesená",J228,0)</f>
        <v>0</v>
      </c>
      <c r="BH228" s="245">
        <f>IF(N228="sníž. přenesená",J228,0)</f>
        <v>0</v>
      </c>
      <c r="BI228" s="245">
        <f>IF(N228="nulová",J228,0)</f>
        <v>0</v>
      </c>
      <c r="BJ228" s="14" t="s">
        <v>87</v>
      </c>
      <c r="BK228" s="245">
        <f>ROUND(I228*H228,2)</f>
        <v>0</v>
      </c>
      <c r="BL228" s="14" t="s">
        <v>87</v>
      </c>
      <c r="BM228" s="244" t="s">
        <v>1072</v>
      </c>
    </row>
    <row r="229" s="2" customFormat="1">
      <c r="A229" s="35"/>
      <c r="B229" s="36"/>
      <c r="C229" s="37"/>
      <c r="D229" s="246" t="s">
        <v>142</v>
      </c>
      <c r="E229" s="37"/>
      <c r="F229" s="247" t="s">
        <v>1071</v>
      </c>
      <c r="G229" s="37"/>
      <c r="H229" s="37"/>
      <c r="I229" s="151"/>
      <c r="J229" s="37"/>
      <c r="K229" s="37"/>
      <c r="L229" s="41"/>
      <c r="M229" s="248"/>
      <c r="N229" s="249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142</v>
      </c>
      <c r="AU229" s="14" t="s">
        <v>87</v>
      </c>
    </row>
    <row r="230" s="2" customFormat="1">
      <c r="A230" s="35"/>
      <c r="B230" s="36"/>
      <c r="C230" s="37"/>
      <c r="D230" s="246" t="s">
        <v>143</v>
      </c>
      <c r="E230" s="37"/>
      <c r="F230" s="250" t="s">
        <v>937</v>
      </c>
      <c r="G230" s="37"/>
      <c r="H230" s="37"/>
      <c r="I230" s="151"/>
      <c r="J230" s="37"/>
      <c r="K230" s="37"/>
      <c r="L230" s="41"/>
      <c r="M230" s="248"/>
      <c r="N230" s="249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143</v>
      </c>
      <c r="AU230" s="14" t="s">
        <v>87</v>
      </c>
    </row>
    <row r="231" s="2" customFormat="1" ht="21.75" customHeight="1">
      <c r="A231" s="35"/>
      <c r="B231" s="36"/>
      <c r="C231" s="251" t="s">
        <v>298</v>
      </c>
      <c r="D231" s="251" t="s">
        <v>145</v>
      </c>
      <c r="E231" s="252" t="s">
        <v>1073</v>
      </c>
      <c r="F231" s="253" t="s">
        <v>1074</v>
      </c>
      <c r="G231" s="254" t="s">
        <v>139</v>
      </c>
      <c r="H231" s="255">
        <v>2</v>
      </c>
      <c r="I231" s="256"/>
      <c r="J231" s="257">
        <f>ROUND(I231*H231,2)</f>
        <v>0</v>
      </c>
      <c r="K231" s="253" t="s">
        <v>957</v>
      </c>
      <c r="L231" s="41"/>
      <c r="M231" s="258" t="s">
        <v>1</v>
      </c>
      <c r="N231" s="259" t="s">
        <v>45</v>
      </c>
      <c r="O231" s="88"/>
      <c r="P231" s="242">
        <f>O231*H231</f>
        <v>0</v>
      </c>
      <c r="Q231" s="242">
        <v>0</v>
      </c>
      <c r="R231" s="242">
        <f>Q231*H231</f>
        <v>0</v>
      </c>
      <c r="S231" s="242">
        <v>0</v>
      </c>
      <c r="T231" s="243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44" t="s">
        <v>87</v>
      </c>
      <c r="AT231" s="244" t="s">
        <v>145</v>
      </c>
      <c r="AU231" s="244" t="s">
        <v>87</v>
      </c>
      <c r="AY231" s="14" t="s">
        <v>136</v>
      </c>
      <c r="BE231" s="245">
        <f>IF(N231="základní",J231,0)</f>
        <v>0</v>
      </c>
      <c r="BF231" s="245">
        <f>IF(N231="snížená",J231,0)</f>
        <v>0</v>
      </c>
      <c r="BG231" s="245">
        <f>IF(N231="zákl. přenesená",J231,0)</f>
        <v>0</v>
      </c>
      <c r="BH231" s="245">
        <f>IF(N231="sníž. přenesená",J231,0)</f>
        <v>0</v>
      </c>
      <c r="BI231" s="245">
        <f>IF(N231="nulová",J231,0)</f>
        <v>0</v>
      </c>
      <c r="BJ231" s="14" t="s">
        <v>87</v>
      </c>
      <c r="BK231" s="245">
        <f>ROUND(I231*H231,2)</f>
        <v>0</v>
      </c>
      <c r="BL231" s="14" t="s">
        <v>87</v>
      </c>
      <c r="BM231" s="244" t="s">
        <v>1075</v>
      </c>
    </row>
    <row r="232" s="2" customFormat="1">
      <c r="A232" s="35"/>
      <c r="B232" s="36"/>
      <c r="C232" s="37"/>
      <c r="D232" s="246" t="s">
        <v>142</v>
      </c>
      <c r="E232" s="37"/>
      <c r="F232" s="247" t="s">
        <v>1076</v>
      </c>
      <c r="G232" s="37"/>
      <c r="H232" s="37"/>
      <c r="I232" s="151"/>
      <c r="J232" s="37"/>
      <c r="K232" s="37"/>
      <c r="L232" s="41"/>
      <c r="M232" s="248"/>
      <c r="N232" s="249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142</v>
      </c>
      <c r="AU232" s="14" t="s">
        <v>87</v>
      </c>
    </row>
    <row r="233" s="2" customFormat="1">
      <c r="A233" s="35"/>
      <c r="B233" s="36"/>
      <c r="C233" s="37"/>
      <c r="D233" s="246" t="s">
        <v>143</v>
      </c>
      <c r="E233" s="37"/>
      <c r="F233" s="250" t="s">
        <v>937</v>
      </c>
      <c r="G233" s="37"/>
      <c r="H233" s="37"/>
      <c r="I233" s="151"/>
      <c r="J233" s="37"/>
      <c r="K233" s="37"/>
      <c r="L233" s="41"/>
      <c r="M233" s="260"/>
      <c r="N233" s="261"/>
      <c r="O233" s="262"/>
      <c r="P233" s="262"/>
      <c r="Q233" s="262"/>
      <c r="R233" s="262"/>
      <c r="S233" s="262"/>
      <c r="T233" s="263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143</v>
      </c>
      <c r="AU233" s="14" t="s">
        <v>87</v>
      </c>
    </row>
    <row r="234" s="2" customFormat="1" ht="6.96" customHeight="1">
      <c r="A234" s="35"/>
      <c r="B234" s="63"/>
      <c r="C234" s="64"/>
      <c r="D234" s="64"/>
      <c r="E234" s="64"/>
      <c r="F234" s="64"/>
      <c r="G234" s="64"/>
      <c r="H234" s="64"/>
      <c r="I234" s="189"/>
      <c r="J234" s="64"/>
      <c r="K234" s="64"/>
      <c r="L234" s="41"/>
      <c r="M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</row>
  </sheetData>
  <sheetProtection sheet="1" autoFilter="0" formatColumns="0" formatRows="0" objects="1" scenarios="1" spinCount="100000" saltValue="Fhuuub2eUR6DjYPGcvadigmJqjN+rju6NXjfd8+sjef3tcGLQcLmIMzta6JuuGhQfO6eA0pu9gZHwVg2pusKUQ==" hashValue="zVNIzk3v7YKkQEHFc1qkz1pLOf71HsqON56GIcuWzdIh4+PzYB/GQaA1kHWH3lmWIrktiyAAdrr1U8vK8zAOzg==" algorithmName="SHA-512" password="CC35"/>
  <autoFilter ref="C130:K23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100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89</v>
      </c>
    </row>
    <row r="4" s="1" customFormat="1" ht="24.96" customHeight="1">
      <c r="B4" s="17"/>
      <c r="D4" s="147" t="s">
        <v>104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16.5" customHeight="1">
      <c r="B7" s="17"/>
      <c r="E7" s="150" t="str">
        <f>'Rekapitulace zakázky'!K6</f>
        <v>Oprava TNS Rudoltice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105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106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107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1077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zakázky'!AN8</f>
        <v>9. 2. 2020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53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30</v>
      </c>
      <c r="E19" s="35"/>
      <c r="F19" s="35"/>
      <c r="G19" s="35"/>
      <c r="H19" s="35"/>
      <c r="I19" s="153" t="s">
        <v>25</v>
      </c>
      <c r="J19" s="30" t="str">
        <f>'Rekapitulace zakázky'!AN13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zakázky'!E14</f>
        <v>Vyplň údaj</v>
      </c>
      <c r="F20" s="138"/>
      <c r="G20" s="138"/>
      <c r="H20" s="138"/>
      <c r="I20" s="153" t="s">
        <v>28</v>
      </c>
      <c r="J20" s="30" t="str">
        <f>'Rekapitulace zakázky'!AN14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32</v>
      </c>
      <c r="E22" s="35"/>
      <c r="F22" s="35"/>
      <c r="G22" s="35"/>
      <c r="H22" s="35"/>
      <c r="I22" s="153" t="s">
        <v>25</v>
      </c>
      <c r="J22" s="138" t="s">
        <v>33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34</v>
      </c>
      <c r="F23" s="35"/>
      <c r="G23" s="35"/>
      <c r="H23" s="35"/>
      <c r="I23" s="153" t="s">
        <v>28</v>
      </c>
      <c r="J23" s="138" t="s">
        <v>35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37</v>
      </c>
      <c r="E25" s="35"/>
      <c r="F25" s="35"/>
      <c r="G25" s="35"/>
      <c r="H25" s="35"/>
      <c r="I25" s="153" t="s">
        <v>25</v>
      </c>
      <c r="J25" s="138" t="s">
        <v>33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34</v>
      </c>
      <c r="F26" s="35"/>
      <c r="G26" s="35"/>
      <c r="H26" s="35"/>
      <c r="I26" s="153" t="s">
        <v>28</v>
      </c>
      <c r="J26" s="138" t="s">
        <v>35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38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40</v>
      </c>
      <c r="E32" s="35"/>
      <c r="F32" s="35"/>
      <c r="G32" s="35"/>
      <c r="H32" s="35"/>
      <c r="I32" s="151"/>
      <c r="J32" s="163">
        <f>ROUND(J122,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42</v>
      </c>
      <c r="G34" s="35"/>
      <c r="H34" s="35"/>
      <c r="I34" s="165" t="s">
        <v>41</v>
      </c>
      <c r="J34" s="164" t="s">
        <v>43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44</v>
      </c>
      <c r="E35" s="149" t="s">
        <v>45</v>
      </c>
      <c r="F35" s="167">
        <f>ROUND((SUM(BE122:BE156)),  2)</f>
        <v>0</v>
      </c>
      <c r="G35" s="35"/>
      <c r="H35" s="35"/>
      <c r="I35" s="168">
        <v>0.20999999999999999</v>
      </c>
      <c r="J35" s="167">
        <f>ROUND(((SUM(BE122:BE156))*I35),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46</v>
      </c>
      <c r="F36" s="167">
        <f>ROUND((SUM(BF122:BF156)),  2)</f>
        <v>0</v>
      </c>
      <c r="G36" s="35"/>
      <c r="H36" s="35"/>
      <c r="I36" s="168">
        <v>0.14999999999999999</v>
      </c>
      <c r="J36" s="167">
        <f>ROUND(((SUM(BF122:BF156))*I36),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47</v>
      </c>
      <c r="F37" s="167">
        <f>ROUND((SUM(BG122:BG156)),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48</v>
      </c>
      <c r="F38" s="167">
        <f>ROUND((SUM(BH122:BH156)),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49</v>
      </c>
      <c r="F39" s="167">
        <f>ROUND((SUM(BI122:BI156)),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50</v>
      </c>
      <c r="E41" s="171"/>
      <c r="F41" s="171"/>
      <c r="G41" s="172" t="s">
        <v>51</v>
      </c>
      <c r="H41" s="173" t="s">
        <v>52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53</v>
      </c>
      <c r="E50" s="178"/>
      <c r="F50" s="178"/>
      <c r="G50" s="177" t="s">
        <v>54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55</v>
      </c>
      <c r="E61" s="181"/>
      <c r="F61" s="182" t="s">
        <v>56</v>
      </c>
      <c r="G61" s="180" t="s">
        <v>55</v>
      </c>
      <c r="H61" s="181"/>
      <c r="I61" s="183"/>
      <c r="J61" s="184" t="s">
        <v>56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57</v>
      </c>
      <c r="E65" s="185"/>
      <c r="F65" s="185"/>
      <c r="G65" s="177" t="s">
        <v>58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55</v>
      </c>
      <c r="E76" s="181"/>
      <c r="F76" s="182" t="s">
        <v>56</v>
      </c>
      <c r="G76" s="180" t="s">
        <v>55</v>
      </c>
      <c r="H76" s="181"/>
      <c r="I76" s="183"/>
      <c r="J76" s="184" t="s">
        <v>56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3" t="str">
        <f>E7</f>
        <v>Oprava TNS Rudoltice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105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106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107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R03 - VRN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Rudoltice</v>
      </c>
      <c r="G91" s="37"/>
      <c r="H91" s="37"/>
      <c r="I91" s="153" t="s">
        <v>22</v>
      </c>
      <c r="J91" s="76" t="str">
        <f>IF(J14="","",J14)</f>
        <v>9. 2. 2020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s.o. OŘ Hradec Králové</v>
      </c>
      <c r="G93" s="37"/>
      <c r="H93" s="37"/>
      <c r="I93" s="153" t="s">
        <v>32</v>
      </c>
      <c r="J93" s="33" t="str">
        <f>E23</f>
        <v>Ing. Jiří Svoboda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153" t="s">
        <v>37</v>
      </c>
      <c r="J94" s="33" t="str">
        <f>E26</f>
        <v>Ing. Jiří Svoboda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110</v>
      </c>
      <c r="D96" s="195"/>
      <c r="E96" s="195"/>
      <c r="F96" s="195"/>
      <c r="G96" s="195"/>
      <c r="H96" s="195"/>
      <c r="I96" s="196"/>
      <c r="J96" s="197" t="s">
        <v>111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112</v>
      </c>
      <c r="D98" s="37"/>
      <c r="E98" s="37"/>
      <c r="F98" s="37"/>
      <c r="G98" s="37"/>
      <c r="H98" s="37"/>
      <c r="I98" s="151"/>
      <c r="J98" s="107">
        <f>J122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113</v>
      </c>
    </row>
    <row r="99" s="9" customFormat="1" ht="24.96" customHeight="1">
      <c r="A99" s="9"/>
      <c r="B99" s="199"/>
      <c r="C99" s="200"/>
      <c r="D99" s="201" t="s">
        <v>118</v>
      </c>
      <c r="E99" s="202"/>
      <c r="F99" s="202"/>
      <c r="G99" s="202"/>
      <c r="H99" s="202"/>
      <c r="I99" s="203"/>
      <c r="J99" s="204">
        <f>J123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99"/>
      <c r="C100" s="200"/>
      <c r="D100" s="201" t="s">
        <v>1078</v>
      </c>
      <c r="E100" s="202"/>
      <c r="F100" s="202"/>
      <c r="G100" s="202"/>
      <c r="H100" s="202"/>
      <c r="I100" s="203"/>
      <c r="J100" s="204">
        <f>J138</f>
        <v>0</v>
      </c>
      <c r="K100" s="200"/>
      <c r="L100" s="20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151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189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192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120</v>
      </c>
      <c r="D107" s="37"/>
      <c r="E107" s="37"/>
      <c r="F107" s="37"/>
      <c r="G107" s="37"/>
      <c r="H107" s="37"/>
      <c r="I107" s="15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15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15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93" t="str">
        <f>E7</f>
        <v>Oprava TNS Rudoltice</v>
      </c>
      <c r="F110" s="29"/>
      <c r="G110" s="29"/>
      <c r="H110" s="29"/>
      <c r="I110" s="15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1" customFormat="1" ht="12" customHeight="1">
      <c r="B111" s="18"/>
      <c r="C111" s="29" t="s">
        <v>105</v>
      </c>
      <c r="D111" s="19"/>
      <c r="E111" s="19"/>
      <c r="F111" s="19"/>
      <c r="G111" s="19"/>
      <c r="H111" s="19"/>
      <c r="I111" s="143"/>
      <c r="J111" s="19"/>
      <c r="K111" s="19"/>
      <c r="L111" s="17"/>
    </row>
    <row r="112" s="2" customFormat="1" ht="16.5" customHeight="1">
      <c r="A112" s="35"/>
      <c r="B112" s="36"/>
      <c r="C112" s="37"/>
      <c r="D112" s="37"/>
      <c r="E112" s="193" t="s">
        <v>106</v>
      </c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107</v>
      </c>
      <c r="D113" s="37"/>
      <c r="E113" s="37"/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E11</f>
        <v>R03 - VRN</v>
      </c>
      <c r="F114" s="37"/>
      <c r="G114" s="37"/>
      <c r="H114" s="37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5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F14</f>
        <v>Rudoltice</v>
      </c>
      <c r="G116" s="37"/>
      <c r="H116" s="37"/>
      <c r="I116" s="153" t="s">
        <v>22</v>
      </c>
      <c r="J116" s="76" t="str">
        <f>IF(J14="","",J14)</f>
        <v>9. 2. 2020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5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E17</f>
        <v>Správa železnic, s.o. OŘ Hradec Králové</v>
      </c>
      <c r="G118" s="37"/>
      <c r="H118" s="37"/>
      <c r="I118" s="153" t="s">
        <v>32</v>
      </c>
      <c r="J118" s="33" t="str">
        <f>E23</f>
        <v>Ing. Jiří Svoboda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30</v>
      </c>
      <c r="D119" s="37"/>
      <c r="E119" s="37"/>
      <c r="F119" s="24" t="str">
        <f>IF(E20="","",E20)</f>
        <v>Vyplň údaj</v>
      </c>
      <c r="G119" s="37"/>
      <c r="H119" s="37"/>
      <c r="I119" s="153" t="s">
        <v>37</v>
      </c>
      <c r="J119" s="33" t="str">
        <f>E26</f>
        <v>Ing. Jiří Svoboda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15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0" customFormat="1" ht="29.28" customHeight="1">
      <c r="A121" s="206"/>
      <c r="B121" s="207"/>
      <c r="C121" s="208" t="s">
        <v>121</v>
      </c>
      <c r="D121" s="209" t="s">
        <v>65</v>
      </c>
      <c r="E121" s="209" t="s">
        <v>61</v>
      </c>
      <c r="F121" s="209" t="s">
        <v>62</v>
      </c>
      <c r="G121" s="209" t="s">
        <v>122</v>
      </c>
      <c r="H121" s="209" t="s">
        <v>123</v>
      </c>
      <c r="I121" s="210" t="s">
        <v>124</v>
      </c>
      <c r="J121" s="209" t="s">
        <v>111</v>
      </c>
      <c r="K121" s="211" t="s">
        <v>125</v>
      </c>
      <c r="L121" s="212"/>
      <c r="M121" s="97" t="s">
        <v>1</v>
      </c>
      <c r="N121" s="98" t="s">
        <v>44</v>
      </c>
      <c r="O121" s="98" t="s">
        <v>126</v>
      </c>
      <c r="P121" s="98" t="s">
        <v>127</v>
      </c>
      <c r="Q121" s="98" t="s">
        <v>128</v>
      </c>
      <c r="R121" s="98" t="s">
        <v>129</v>
      </c>
      <c r="S121" s="98" t="s">
        <v>130</v>
      </c>
      <c r="T121" s="99" t="s">
        <v>131</v>
      </c>
      <c r="U121" s="206"/>
      <c r="V121" s="206"/>
      <c r="W121" s="206"/>
      <c r="X121" s="206"/>
      <c r="Y121" s="206"/>
      <c r="Z121" s="206"/>
      <c r="AA121" s="206"/>
      <c r="AB121" s="206"/>
      <c r="AC121" s="206"/>
      <c r="AD121" s="206"/>
      <c r="AE121" s="206"/>
    </row>
    <row r="122" s="2" customFormat="1" ht="22.8" customHeight="1">
      <c r="A122" s="35"/>
      <c r="B122" s="36"/>
      <c r="C122" s="104" t="s">
        <v>132</v>
      </c>
      <c r="D122" s="37"/>
      <c r="E122" s="37"/>
      <c r="F122" s="37"/>
      <c r="G122" s="37"/>
      <c r="H122" s="37"/>
      <c r="I122" s="151"/>
      <c r="J122" s="213">
        <f>BK122</f>
        <v>0</v>
      </c>
      <c r="K122" s="37"/>
      <c r="L122" s="41"/>
      <c r="M122" s="100"/>
      <c r="N122" s="214"/>
      <c r="O122" s="101"/>
      <c r="P122" s="215">
        <f>P123+P138</f>
        <v>0</v>
      </c>
      <c r="Q122" s="101"/>
      <c r="R122" s="215">
        <f>R123+R138</f>
        <v>0</v>
      </c>
      <c r="S122" s="101"/>
      <c r="T122" s="216">
        <f>T123+T138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79</v>
      </c>
      <c r="AU122" s="14" t="s">
        <v>113</v>
      </c>
      <c r="BK122" s="217">
        <f>BK123+BK138</f>
        <v>0</v>
      </c>
    </row>
    <row r="123" s="11" customFormat="1" ht="25.92" customHeight="1">
      <c r="A123" s="11"/>
      <c r="B123" s="218"/>
      <c r="C123" s="219"/>
      <c r="D123" s="220" t="s">
        <v>79</v>
      </c>
      <c r="E123" s="221" t="s">
        <v>701</v>
      </c>
      <c r="F123" s="221" t="s">
        <v>702</v>
      </c>
      <c r="G123" s="219"/>
      <c r="H123" s="219"/>
      <c r="I123" s="222"/>
      <c r="J123" s="223">
        <f>BK123</f>
        <v>0</v>
      </c>
      <c r="K123" s="219"/>
      <c r="L123" s="224"/>
      <c r="M123" s="225"/>
      <c r="N123" s="226"/>
      <c r="O123" s="226"/>
      <c r="P123" s="227">
        <f>SUM(P124:P137)</f>
        <v>0</v>
      </c>
      <c r="Q123" s="226"/>
      <c r="R123" s="227">
        <f>SUM(R124:R137)</f>
        <v>0</v>
      </c>
      <c r="S123" s="226"/>
      <c r="T123" s="228">
        <f>SUM(T124:T137)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29" t="s">
        <v>156</v>
      </c>
      <c r="AT123" s="230" t="s">
        <v>79</v>
      </c>
      <c r="AU123" s="230" t="s">
        <v>80</v>
      </c>
      <c r="AY123" s="229" t="s">
        <v>136</v>
      </c>
      <c r="BK123" s="231">
        <f>SUM(BK124:BK137)</f>
        <v>0</v>
      </c>
    </row>
    <row r="124" s="2" customFormat="1" ht="44.25" customHeight="1">
      <c r="A124" s="35"/>
      <c r="B124" s="36"/>
      <c r="C124" s="251" t="s">
        <v>202</v>
      </c>
      <c r="D124" s="251" t="s">
        <v>145</v>
      </c>
      <c r="E124" s="252" t="s">
        <v>1079</v>
      </c>
      <c r="F124" s="253" t="s">
        <v>1080</v>
      </c>
      <c r="G124" s="254" t="s">
        <v>139</v>
      </c>
      <c r="H124" s="255">
        <v>0</v>
      </c>
      <c r="I124" s="256"/>
      <c r="J124" s="257">
        <f>ROUND(I124*H124,2)</f>
        <v>0</v>
      </c>
      <c r="K124" s="253" t="s">
        <v>148</v>
      </c>
      <c r="L124" s="41"/>
      <c r="M124" s="258" t="s">
        <v>1</v>
      </c>
      <c r="N124" s="259" t="s">
        <v>45</v>
      </c>
      <c r="O124" s="88"/>
      <c r="P124" s="242">
        <f>O124*H124</f>
        <v>0</v>
      </c>
      <c r="Q124" s="242">
        <v>0</v>
      </c>
      <c r="R124" s="242">
        <f>Q124*H124</f>
        <v>0</v>
      </c>
      <c r="S124" s="242">
        <v>0</v>
      </c>
      <c r="T124" s="243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4" t="s">
        <v>778</v>
      </c>
      <c r="AT124" s="244" t="s">
        <v>145</v>
      </c>
      <c r="AU124" s="244" t="s">
        <v>87</v>
      </c>
      <c r="AY124" s="14" t="s">
        <v>136</v>
      </c>
      <c r="BE124" s="245">
        <f>IF(N124="základní",J124,0)</f>
        <v>0</v>
      </c>
      <c r="BF124" s="245">
        <f>IF(N124="snížená",J124,0)</f>
        <v>0</v>
      </c>
      <c r="BG124" s="245">
        <f>IF(N124="zákl. přenesená",J124,0)</f>
        <v>0</v>
      </c>
      <c r="BH124" s="245">
        <f>IF(N124="sníž. přenesená",J124,0)</f>
        <v>0</v>
      </c>
      <c r="BI124" s="245">
        <f>IF(N124="nulová",J124,0)</f>
        <v>0</v>
      </c>
      <c r="BJ124" s="14" t="s">
        <v>87</v>
      </c>
      <c r="BK124" s="245">
        <f>ROUND(I124*H124,2)</f>
        <v>0</v>
      </c>
      <c r="BL124" s="14" t="s">
        <v>778</v>
      </c>
      <c r="BM124" s="244" t="s">
        <v>1081</v>
      </c>
    </row>
    <row r="125" s="2" customFormat="1">
      <c r="A125" s="35"/>
      <c r="B125" s="36"/>
      <c r="C125" s="37"/>
      <c r="D125" s="246" t="s">
        <v>142</v>
      </c>
      <c r="E125" s="37"/>
      <c r="F125" s="247" t="s">
        <v>1082</v>
      </c>
      <c r="G125" s="37"/>
      <c r="H125" s="37"/>
      <c r="I125" s="151"/>
      <c r="J125" s="37"/>
      <c r="K125" s="37"/>
      <c r="L125" s="41"/>
      <c r="M125" s="248"/>
      <c r="N125" s="249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142</v>
      </c>
      <c r="AU125" s="14" t="s">
        <v>87</v>
      </c>
    </row>
    <row r="126" s="2" customFormat="1" ht="55.5" customHeight="1">
      <c r="A126" s="35"/>
      <c r="B126" s="36"/>
      <c r="C126" s="251" t="s">
        <v>89</v>
      </c>
      <c r="D126" s="251" t="s">
        <v>145</v>
      </c>
      <c r="E126" s="252" t="s">
        <v>1083</v>
      </c>
      <c r="F126" s="253" t="s">
        <v>1084</v>
      </c>
      <c r="G126" s="254" t="s">
        <v>139</v>
      </c>
      <c r="H126" s="255">
        <v>30</v>
      </c>
      <c r="I126" s="256"/>
      <c r="J126" s="257">
        <f>ROUND(I126*H126,2)</f>
        <v>0</v>
      </c>
      <c r="K126" s="253" t="s">
        <v>148</v>
      </c>
      <c r="L126" s="41"/>
      <c r="M126" s="258" t="s">
        <v>1</v>
      </c>
      <c r="N126" s="259" t="s">
        <v>45</v>
      </c>
      <c r="O126" s="88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4" t="s">
        <v>778</v>
      </c>
      <c r="AT126" s="244" t="s">
        <v>145</v>
      </c>
      <c r="AU126" s="244" t="s">
        <v>87</v>
      </c>
      <c r="AY126" s="14" t="s">
        <v>136</v>
      </c>
      <c r="BE126" s="245">
        <f>IF(N126="základní",J126,0)</f>
        <v>0</v>
      </c>
      <c r="BF126" s="245">
        <f>IF(N126="snížená",J126,0)</f>
        <v>0</v>
      </c>
      <c r="BG126" s="245">
        <f>IF(N126="zákl. přenesená",J126,0)</f>
        <v>0</v>
      </c>
      <c r="BH126" s="245">
        <f>IF(N126="sníž. přenesená",J126,0)</f>
        <v>0</v>
      </c>
      <c r="BI126" s="245">
        <f>IF(N126="nulová",J126,0)</f>
        <v>0</v>
      </c>
      <c r="BJ126" s="14" t="s">
        <v>87</v>
      </c>
      <c r="BK126" s="245">
        <f>ROUND(I126*H126,2)</f>
        <v>0</v>
      </c>
      <c r="BL126" s="14" t="s">
        <v>778</v>
      </c>
      <c r="BM126" s="244" t="s">
        <v>1085</v>
      </c>
    </row>
    <row r="127" s="2" customFormat="1">
      <c r="A127" s="35"/>
      <c r="B127" s="36"/>
      <c r="C127" s="37"/>
      <c r="D127" s="246" t="s">
        <v>142</v>
      </c>
      <c r="E127" s="37"/>
      <c r="F127" s="247" t="s">
        <v>1086</v>
      </c>
      <c r="G127" s="37"/>
      <c r="H127" s="37"/>
      <c r="I127" s="151"/>
      <c r="J127" s="37"/>
      <c r="K127" s="37"/>
      <c r="L127" s="41"/>
      <c r="M127" s="248"/>
      <c r="N127" s="249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142</v>
      </c>
      <c r="AU127" s="14" t="s">
        <v>87</v>
      </c>
    </row>
    <row r="128" s="2" customFormat="1">
      <c r="A128" s="35"/>
      <c r="B128" s="36"/>
      <c r="C128" s="37"/>
      <c r="D128" s="246" t="s">
        <v>143</v>
      </c>
      <c r="E128" s="37"/>
      <c r="F128" s="250" t="s">
        <v>1087</v>
      </c>
      <c r="G128" s="37"/>
      <c r="H128" s="37"/>
      <c r="I128" s="151"/>
      <c r="J128" s="37"/>
      <c r="K128" s="37"/>
      <c r="L128" s="41"/>
      <c r="M128" s="248"/>
      <c r="N128" s="249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143</v>
      </c>
      <c r="AU128" s="14" t="s">
        <v>87</v>
      </c>
    </row>
    <row r="129" s="2" customFormat="1" ht="21.75" customHeight="1">
      <c r="A129" s="35"/>
      <c r="B129" s="36"/>
      <c r="C129" s="251" t="s">
        <v>87</v>
      </c>
      <c r="D129" s="251" t="s">
        <v>145</v>
      </c>
      <c r="E129" s="252" t="s">
        <v>1088</v>
      </c>
      <c r="F129" s="253" t="s">
        <v>1089</v>
      </c>
      <c r="G129" s="254" t="s">
        <v>139</v>
      </c>
      <c r="H129" s="255">
        <v>30</v>
      </c>
      <c r="I129" s="256"/>
      <c r="J129" s="257">
        <f>ROUND(I129*H129,2)</f>
        <v>0</v>
      </c>
      <c r="K129" s="253" t="s">
        <v>148</v>
      </c>
      <c r="L129" s="41"/>
      <c r="M129" s="258" t="s">
        <v>1</v>
      </c>
      <c r="N129" s="259" t="s">
        <v>45</v>
      </c>
      <c r="O129" s="88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4" t="s">
        <v>778</v>
      </c>
      <c r="AT129" s="244" t="s">
        <v>145</v>
      </c>
      <c r="AU129" s="244" t="s">
        <v>87</v>
      </c>
      <c r="AY129" s="14" t="s">
        <v>136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14" t="s">
        <v>87</v>
      </c>
      <c r="BK129" s="245">
        <f>ROUND(I129*H129,2)</f>
        <v>0</v>
      </c>
      <c r="BL129" s="14" t="s">
        <v>778</v>
      </c>
      <c r="BM129" s="244" t="s">
        <v>1090</v>
      </c>
    </row>
    <row r="130" s="2" customFormat="1">
      <c r="A130" s="35"/>
      <c r="B130" s="36"/>
      <c r="C130" s="37"/>
      <c r="D130" s="246" t="s">
        <v>142</v>
      </c>
      <c r="E130" s="37"/>
      <c r="F130" s="247" t="s">
        <v>1091</v>
      </c>
      <c r="G130" s="37"/>
      <c r="H130" s="37"/>
      <c r="I130" s="151"/>
      <c r="J130" s="37"/>
      <c r="K130" s="37"/>
      <c r="L130" s="41"/>
      <c r="M130" s="248"/>
      <c r="N130" s="249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142</v>
      </c>
      <c r="AU130" s="14" t="s">
        <v>87</v>
      </c>
    </row>
    <row r="131" s="2" customFormat="1">
      <c r="A131" s="35"/>
      <c r="B131" s="36"/>
      <c r="C131" s="37"/>
      <c r="D131" s="246" t="s">
        <v>143</v>
      </c>
      <c r="E131" s="37"/>
      <c r="F131" s="250" t="s">
        <v>1092</v>
      </c>
      <c r="G131" s="37"/>
      <c r="H131" s="37"/>
      <c r="I131" s="151"/>
      <c r="J131" s="37"/>
      <c r="K131" s="37"/>
      <c r="L131" s="41"/>
      <c r="M131" s="248"/>
      <c r="N131" s="249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143</v>
      </c>
      <c r="AU131" s="14" t="s">
        <v>87</v>
      </c>
    </row>
    <row r="132" s="2" customFormat="1" ht="21.75" customHeight="1">
      <c r="A132" s="35"/>
      <c r="B132" s="36"/>
      <c r="C132" s="251" t="s">
        <v>135</v>
      </c>
      <c r="D132" s="251" t="s">
        <v>145</v>
      </c>
      <c r="E132" s="252" t="s">
        <v>1093</v>
      </c>
      <c r="F132" s="253" t="s">
        <v>1094</v>
      </c>
      <c r="G132" s="254" t="s">
        <v>967</v>
      </c>
      <c r="H132" s="255">
        <v>6</v>
      </c>
      <c r="I132" s="256"/>
      <c r="J132" s="257">
        <f>ROUND(I132*H132,2)</f>
        <v>0</v>
      </c>
      <c r="K132" s="253" t="s">
        <v>148</v>
      </c>
      <c r="L132" s="41"/>
      <c r="M132" s="258" t="s">
        <v>1</v>
      </c>
      <c r="N132" s="259" t="s">
        <v>45</v>
      </c>
      <c r="O132" s="88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778</v>
      </c>
      <c r="AT132" s="244" t="s">
        <v>145</v>
      </c>
      <c r="AU132" s="244" t="s">
        <v>87</v>
      </c>
      <c r="AY132" s="14" t="s">
        <v>136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4" t="s">
        <v>87</v>
      </c>
      <c r="BK132" s="245">
        <f>ROUND(I132*H132,2)</f>
        <v>0</v>
      </c>
      <c r="BL132" s="14" t="s">
        <v>778</v>
      </c>
      <c r="BM132" s="244" t="s">
        <v>1095</v>
      </c>
    </row>
    <row r="133" s="2" customFormat="1">
      <c r="A133" s="35"/>
      <c r="B133" s="36"/>
      <c r="C133" s="37"/>
      <c r="D133" s="246" t="s">
        <v>142</v>
      </c>
      <c r="E133" s="37"/>
      <c r="F133" s="247" t="s">
        <v>1096</v>
      </c>
      <c r="G133" s="37"/>
      <c r="H133" s="37"/>
      <c r="I133" s="151"/>
      <c r="J133" s="37"/>
      <c r="K133" s="37"/>
      <c r="L133" s="41"/>
      <c r="M133" s="248"/>
      <c r="N133" s="249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142</v>
      </c>
      <c r="AU133" s="14" t="s">
        <v>87</v>
      </c>
    </row>
    <row r="134" s="2" customFormat="1" ht="21.75" customHeight="1">
      <c r="A134" s="35"/>
      <c r="B134" s="36"/>
      <c r="C134" s="251" t="s">
        <v>156</v>
      </c>
      <c r="D134" s="251" t="s">
        <v>145</v>
      </c>
      <c r="E134" s="252" t="s">
        <v>1097</v>
      </c>
      <c r="F134" s="253" t="s">
        <v>1098</v>
      </c>
      <c r="G134" s="254" t="s">
        <v>967</v>
      </c>
      <c r="H134" s="255">
        <v>6</v>
      </c>
      <c r="I134" s="256"/>
      <c r="J134" s="257">
        <f>ROUND(I134*H134,2)</f>
        <v>0</v>
      </c>
      <c r="K134" s="253" t="s">
        <v>148</v>
      </c>
      <c r="L134" s="41"/>
      <c r="M134" s="258" t="s">
        <v>1</v>
      </c>
      <c r="N134" s="259" t="s">
        <v>45</v>
      </c>
      <c r="O134" s="88"/>
      <c r="P134" s="242">
        <f>O134*H134</f>
        <v>0</v>
      </c>
      <c r="Q134" s="242">
        <v>0</v>
      </c>
      <c r="R134" s="242">
        <f>Q134*H134</f>
        <v>0</v>
      </c>
      <c r="S134" s="242">
        <v>0</v>
      </c>
      <c r="T134" s="24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4" t="s">
        <v>778</v>
      </c>
      <c r="AT134" s="244" t="s">
        <v>145</v>
      </c>
      <c r="AU134" s="244" t="s">
        <v>87</v>
      </c>
      <c r="AY134" s="14" t="s">
        <v>136</v>
      </c>
      <c r="BE134" s="245">
        <f>IF(N134="základní",J134,0)</f>
        <v>0</v>
      </c>
      <c r="BF134" s="245">
        <f>IF(N134="snížená",J134,0)</f>
        <v>0</v>
      </c>
      <c r="BG134" s="245">
        <f>IF(N134="zákl. přenesená",J134,0)</f>
        <v>0</v>
      </c>
      <c r="BH134" s="245">
        <f>IF(N134="sníž. přenesená",J134,0)</f>
        <v>0</v>
      </c>
      <c r="BI134" s="245">
        <f>IF(N134="nulová",J134,0)</f>
        <v>0</v>
      </c>
      <c r="BJ134" s="14" t="s">
        <v>87</v>
      </c>
      <c r="BK134" s="245">
        <f>ROUND(I134*H134,2)</f>
        <v>0</v>
      </c>
      <c r="BL134" s="14" t="s">
        <v>778</v>
      </c>
      <c r="BM134" s="244" t="s">
        <v>1099</v>
      </c>
    </row>
    <row r="135" s="2" customFormat="1">
      <c r="A135" s="35"/>
      <c r="B135" s="36"/>
      <c r="C135" s="37"/>
      <c r="D135" s="246" t="s">
        <v>142</v>
      </c>
      <c r="E135" s="37"/>
      <c r="F135" s="247" t="s">
        <v>1100</v>
      </c>
      <c r="G135" s="37"/>
      <c r="H135" s="37"/>
      <c r="I135" s="151"/>
      <c r="J135" s="37"/>
      <c r="K135" s="37"/>
      <c r="L135" s="41"/>
      <c r="M135" s="248"/>
      <c r="N135" s="249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142</v>
      </c>
      <c r="AU135" s="14" t="s">
        <v>87</v>
      </c>
    </row>
    <row r="136" s="2" customFormat="1" ht="21.75" customHeight="1">
      <c r="A136" s="35"/>
      <c r="B136" s="36"/>
      <c r="C136" s="251" t="s">
        <v>162</v>
      </c>
      <c r="D136" s="251" t="s">
        <v>145</v>
      </c>
      <c r="E136" s="252" t="s">
        <v>1101</v>
      </c>
      <c r="F136" s="253" t="s">
        <v>1102</v>
      </c>
      <c r="G136" s="254" t="s">
        <v>967</v>
      </c>
      <c r="H136" s="255">
        <v>16</v>
      </c>
      <c r="I136" s="256"/>
      <c r="J136" s="257">
        <f>ROUND(I136*H136,2)</f>
        <v>0</v>
      </c>
      <c r="K136" s="253" t="s">
        <v>148</v>
      </c>
      <c r="L136" s="41"/>
      <c r="M136" s="258" t="s">
        <v>1</v>
      </c>
      <c r="N136" s="259" t="s">
        <v>45</v>
      </c>
      <c r="O136" s="88"/>
      <c r="P136" s="242">
        <f>O136*H136</f>
        <v>0</v>
      </c>
      <c r="Q136" s="242">
        <v>0</v>
      </c>
      <c r="R136" s="242">
        <f>Q136*H136</f>
        <v>0</v>
      </c>
      <c r="S136" s="242">
        <v>0</v>
      </c>
      <c r="T136" s="24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4" t="s">
        <v>778</v>
      </c>
      <c r="AT136" s="244" t="s">
        <v>145</v>
      </c>
      <c r="AU136" s="244" t="s">
        <v>87</v>
      </c>
      <c r="AY136" s="14" t="s">
        <v>136</v>
      </c>
      <c r="BE136" s="245">
        <f>IF(N136="základní",J136,0)</f>
        <v>0</v>
      </c>
      <c r="BF136" s="245">
        <f>IF(N136="snížená",J136,0)</f>
        <v>0</v>
      </c>
      <c r="BG136" s="245">
        <f>IF(N136="zákl. přenesená",J136,0)</f>
        <v>0</v>
      </c>
      <c r="BH136" s="245">
        <f>IF(N136="sníž. přenesená",J136,0)</f>
        <v>0</v>
      </c>
      <c r="BI136" s="245">
        <f>IF(N136="nulová",J136,0)</f>
        <v>0</v>
      </c>
      <c r="BJ136" s="14" t="s">
        <v>87</v>
      </c>
      <c r="BK136" s="245">
        <f>ROUND(I136*H136,2)</f>
        <v>0</v>
      </c>
      <c r="BL136" s="14" t="s">
        <v>778</v>
      </c>
      <c r="BM136" s="244" t="s">
        <v>1103</v>
      </c>
    </row>
    <row r="137" s="2" customFormat="1">
      <c r="A137" s="35"/>
      <c r="B137" s="36"/>
      <c r="C137" s="37"/>
      <c r="D137" s="246" t="s">
        <v>142</v>
      </c>
      <c r="E137" s="37"/>
      <c r="F137" s="247" t="s">
        <v>1104</v>
      </c>
      <c r="G137" s="37"/>
      <c r="H137" s="37"/>
      <c r="I137" s="151"/>
      <c r="J137" s="37"/>
      <c r="K137" s="37"/>
      <c r="L137" s="41"/>
      <c r="M137" s="248"/>
      <c r="N137" s="249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142</v>
      </c>
      <c r="AU137" s="14" t="s">
        <v>87</v>
      </c>
    </row>
    <row r="138" s="11" customFormat="1" ht="25.92" customHeight="1">
      <c r="A138" s="11"/>
      <c r="B138" s="218"/>
      <c r="C138" s="219"/>
      <c r="D138" s="220" t="s">
        <v>79</v>
      </c>
      <c r="E138" s="221" t="s">
        <v>99</v>
      </c>
      <c r="F138" s="221" t="s">
        <v>1105</v>
      </c>
      <c r="G138" s="219"/>
      <c r="H138" s="219"/>
      <c r="I138" s="222"/>
      <c r="J138" s="223">
        <f>BK138</f>
        <v>0</v>
      </c>
      <c r="K138" s="219"/>
      <c r="L138" s="224"/>
      <c r="M138" s="225"/>
      <c r="N138" s="226"/>
      <c r="O138" s="226"/>
      <c r="P138" s="227">
        <f>SUM(P139:P156)</f>
        <v>0</v>
      </c>
      <c r="Q138" s="226"/>
      <c r="R138" s="227">
        <f>SUM(R139:R156)</f>
        <v>0</v>
      </c>
      <c r="S138" s="226"/>
      <c r="T138" s="228">
        <f>SUM(T139:T156)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29" t="s">
        <v>162</v>
      </c>
      <c r="AT138" s="230" t="s">
        <v>79</v>
      </c>
      <c r="AU138" s="230" t="s">
        <v>80</v>
      </c>
      <c r="AY138" s="229" t="s">
        <v>136</v>
      </c>
      <c r="BK138" s="231">
        <f>SUM(BK139:BK156)</f>
        <v>0</v>
      </c>
    </row>
    <row r="139" s="2" customFormat="1" ht="21.75" customHeight="1">
      <c r="A139" s="35"/>
      <c r="B139" s="36"/>
      <c r="C139" s="251" t="s">
        <v>167</v>
      </c>
      <c r="D139" s="251" t="s">
        <v>145</v>
      </c>
      <c r="E139" s="252" t="s">
        <v>1106</v>
      </c>
      <c r="F139" s="253" t="s">
        <v>1107</v>
      </c>
      <c r="G139" s="254" t="s">
        <v>1108</v>
      </c>
      <c r="H139" s="272"/>
      <c r="I139" s="256"/>
      <c r="J139" s="257">
        <f>ROUND(I139*H139,2)</f>
        <v>0</v>
      </c>
      <c r="K139" s="253" t="s">
        <v>148</v>
      </c>
      <c r="L139" s="41"/>
      <c r="M139" s="258" t="s">
        <v>1</v>
      </c>
      <c r="N139" s="259" t="s">
        <v>45</v>
      </c>
      <c r="O139" s="88"/>
      <c r="P139" s="242">
        <f>O139*H139</f>
        <v>0</v>
      </c>
      <c r="Q139" s="242">
        <v>0</v>
      </c>
      <c r="R139" s="242">
        <f>Q139*H139</f>
        <v>0</v>
      </c>
      <c r="S139" s="242">
        <v>0</v>
      </c>
      <c r="T139" s="24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4" t="s">
        <v>87</v>
      </c>
      <c r="AT139" s="244" t="s">
        <v>145</v>
      </c>
      <c r="AU139" s="244" t="s">
        <v>87</v>
      </c>
      <c r="AY139" s="14" t="s">
        <v>136</v>
      </c>
      <c r="BE139" s="245">
        <f>IF(N139="základní",J139,0)</f>
        <v>0</v>
      </c>
      <c r="BF139" s="245">
        <f>IF(N139="snížená",J139,0)</f>
        <v>0</v>
      </c>
      <c r="BG139" s="245">
        <f>IF(N139="zákl. přenesená",J139,0)</f>
        <v>0</v>
      </c>
      <c r="BH139" s="245">
        <f>IF(N139="sníž. přenesená",J139,0)</f>
        <v>0</v>
      </c>
      <c r="BI139" s="245">
        <f>IF(N139="nulová",J139,0)</f>
        <v>0</v>
      </c>
      <c r="BJ139" s="14" t="s">
        <v>87</v>
      </c>
      <c r="BK139" s="245">
        <f>ROUND(I139*H139,2)</f>
        <v>0</v>
      </c>
      <c r="BL139" s="14" t="s">
        <v>87</v>
      </c>
      <c r="BM139" s="244" t="s">
        <v>1109</v>
      </c>
    </row>
    <row r="140" s="2" customFormat="1">
      <c r="A140" s="35"/>
      <c r="B140" s="36"/>
      <c r="C140" s="37"/>
      <c r="D140" s="246" t="s">
        <v>142</v>
      </c>
      <c r="E140" s="37"/>
      <c r="F140" s="247" t="s">
        <v>1107</v>
      </c>
      <c r="G140" s="37"/>
      <c r="H140" s="37"/>
      <c r="I140" s="151"/>
      <c r="J140" s="37"/>
      <c r="K140" s="37"/>
      <c r="L140" s="41"/>
      <c r="M140" s="248"/>
      <c r="N140" s="249"/>
      <c r="O140" s="88"/>
      <c r="P140" s="88"/>
      <c r="Q140" s="88"/>
      <c r="R140" s="88"/>
      <c r="S140" s="88"/>
      <c r="T140" s="89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4" t="s">
        <v>142</v>
      </c>
      <c r="AU140" s="14" t="s">
        <v>87</v>
      </c>
    </row>
    <row r="141" s="2" customFormat="1">
      <c r="A141" s="35"/>
      <c r="B141" s="36"/>
      <c r="C141" s="37"/>
      <c r="D141" s="246" t="s">
        <v>143</v>
      </c>
      <c r="E141" s="37"/>
      <c r="F141" s="250" t="s">
        <v>1110</v>
      </c>
      <c r="G141" s="37"/>
      <c r="H141" s="37"/>
      <c r="I141" s="151"/>
      <c r="J141" s="37"/>
      <c r="K141" s="37"/>
      <c r="L141" s="41"/>
      <c r="M141" s="248"/>
      <c r="N141" s="249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143</v>
      </c>
      <c r="AU141" s="14" t="s">
        <v>87</v>
      </c>
    </row>
    <row r="142" s="2" customFormat="1" ht="21.75" customHeight="1">
      <c r="A142" s="35"/>
      <c r="B142" s="36"/>
      <c r="C142" s="251" t="s">
        <v>173</v>
      </c>
      <c r="D142" s="251" t="s">
        <v>145</v>
      </c>
      <c r="E142" s="252" t="s">
        <v>1111</v>
      </c>
      <c r="F142" s="253" t="s">
        <v>1112</v>
      </c>
      <c r="G142" s="254" t="s">
        <v>1108</v>
      </c>
      <c r="H142" s="272"/>
      <c r="I142" s="256"/>
      <c r="J142" s="257">
        <f>ROUND(I142*H142,2)</f>
        <v>0</v>
      </c>
      <c r="K142" s="253" t="s">
        <v>148</v>
      </c>
      <c r="L142" s="41"/>
      <c r="M142" s="258" t="s">
        <v>1</v>
      </c>
      <c r="N142" s="259" t="s">
        <v>45</v>
      </c>
      <c r="O142" s="88"/>
      <c r="P142" s="242">
        <f>O142*H142</f>
        <v>0</v>
      </c>
      <c r="Q142" s="242">
        <v>0</v>
      </c>
      <c r="R142" s="242">
        <f>Q142*H142</f>
        <v>0</v>
      </c>
      <c r="S142" s="242">
        <v>0</v>
      </c>
      <c r="T142" s="24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4" t="s">
        <v>87</v>
      </c>
      <c r="AT142" s="244" t="s">
        <v>145</v>
      </c>
      <c r="AU142" s="244" t="s">
        <v>87</v>
      </c>
      <c r="AY142" s="14" t="s">
        <v>136</v>
      </c>
      <c r="BE142" s="245">
        <f>IF(N142="základní",J142,0)</f>
        <v>0</v>
      </c>
      <c r="BF142" s="245">
        <f>IF(N142="snížená",J142,0)</f>
        <v>0</v>
      </c>
      <c r="BG142" s="245">
        <f>IF(N142="zákl. přenesená",J142,0)</f>
        <v>0</v>
      </c>
      <c r="BH142" s="245">
        <f>IF(N142="sníž. přenesená",J142,0)</f>
        <v>0</v>
      </c>
      <c r="BI142" s="245">
        <f>IF(N142="nulová",J142,0)</f>
        <v>0</v>
      </c>
      <c r="BJ142" s="14" t="s">
        <v>87</v>
      </c>
      <c r="BK142" s="245">
        <f>ROUND(I142*H142,2)</f>
        <v>0</v>
      </c>
      <c r="BL142" s="14" t="s">
        <v>87</v>
      </c>
      <c r="BM142" s="244" t="s">
        <v>1113</v>
      </c>
    </row>
    <row r="143" s="2" customFormat="1">
      <c r="A143" s="35"/>
      <c r="B143" s="36"/>
      <c r="C143" s="37"/>
      <c r="D143" s="246" t="s">
        <v>142</v>
      </c>
      <c r="E143" s="37"/>
      <c r="F143" s="247" t="s">
        <v>1114</v>
      </c>
      <c r="G143" s="37"/>
      <c r="H143" s="37"/>
      <c r="I143" s="151"/>
      <c r="J143" s="37"/>
      <c r="K143" s="37"/>
      <c r="L143" s="41"/>
      <c r="M143" s="248"/>
      <c r="N143" s="249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142</v>
      </c>
      <c r="AU143" s="14" t="s">
        <v>87</v>
      </c>
    </row>
    <row r="144" s="2" customFormat="1">
      <c r="A144" s="35"/>
      <c r="B144" s="36"/>
      <c r="C144" s="37"/>
      <c r="D144" s="246" t="s">
        <v>143</v>
      </c>
      <c r="E144" s="37"/>
      <c r="F144" s="250" t="s">
        <v>1115</v>
      </c>
      <c r="G144" s="37"/>
      <c r="H144" s="37"/>
      <c r="I144" s="151"/>
      <c r="J144" s="37"/>
      <c r="K144" s="37"/>
      <c r="L144" s="41"/>
      <c r="M144" s="248"/>
      <c r="N144" s="249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143</v>
      </c>
      <c r="AU144" s="14" t="s">
        <v>87</v>
      </c>
    </row>
    <row r="145" s="2" customFormat="1" ht="21.75" customHeight="1">
      <c r="A145" s="35"/>
      <c r="B145" s="36"/>
      <c r="C145" s="251" t="s">
        <v>178</v>
      </c>
      <c r="D145" s="251" t="s">
        <v>145</v>
      </c>
      <c r="E145" s="252" t="s">
        <v>1116</v>
      </c>
      <c r="F145" s="253" t="s">
        <v>1117</v>
      </c>
      <c r="G145" s="254" t="s">
        <v>1108</v>
      </c>
      <c r="H145" s="272"/>
      <c r="I145" s="256"/>
      <c r="J145" s="257">
        <f>ROUND(I145*H145,2)</f>
        <v>0</v>
      </c>
      <c r="K145" s="253" t="s">
        <v>148</v>
      </c>
      <c r="L145" s="41"/>
      <c r="M145" s="258" t="s">
        <v>1</v>
      </c>
      <c r="N145" s="259" t="s">
        <v>45</v>
      </c>
      <c r="O145" s="88"/>
      <c r="P145" s="242">
        <f>O145*H145</f>
        <v>0</v>
      </c>
      <c r="Q145" s="242">
        <v>0</v>
      </c>
      <c r="R145" s="242">
        <f>Q145*H145</f>
        <v>0</v>
      </c>
      <c r="S145" s="242">
        <v>0</v>
      </c>
      <c r="T145" s="24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4" t="s">
        <v>87</v>
      </c>
      <c r="AT145" s="244" t="s">
        <v>145</v>
      </c>
      <c r="AU145" s="244" t="s">
        <v>87</v>
      </c>
      <c r="AY145" s="14" t="s">
        <v>136</v>
      </c>
      <c r="BE145" s="245">
        <f>IF(N145="základní",J145,0)</f>
        <v>0</v>
      </c>
      <c r="BF145" s="245">
        <f>IF(N145="snížená",J145,0)</f>
        <v>0</v>
      </c>
      <c r="BG145" s="245">
        <f>IF(N145="zákl. přenesená",J145,0)</f>
        <v>0</v>
      </c>
      <c r="BH145" s="245">
        <f>IF(N145="sníž. přenesená",J145,0)</f>
        <v>0</v>
      </c>
      <c r="BI145" s="245">
        <f>IF(N145="nulová",J145,0)</f>
        <v>0</v>
      </c>
      <c r="BJ145" s="14" t="s">
        <v>87</v>
      </c>
      <c r="BK145" s="245">
        <f>ROUND(I145*H145,2)</f>
        <v>0</v>
      </c>
      <c r="BL145" s="14" t="s">
        <v>87</v>
      </c>
      <c r="BM145" s="244" t="s">
        <v>1118</v>
      </c>
    </row>
    <row r="146" s="2" customFormat="1">
      <c r="A146" s="35"/>
      <c r="B146" s="36"/>
      <c r="C146" s="37"/>
      <c r="D146" s="246" t="s">
        <v>142</v>
      </c>
      <c r="E146" s="37"/>
      <c r="F146" s="247" t="s">
        <v>1117</v>
      </c>
      <c r="G146" s="37"/>
      <c r="H146" s="37"/>
      <c r="I146" s="151"/>
      <c r="J146" s="37"/>
      <c r="K146" s="37"/>
      <c r="L146" s="41"/>
      <c r="M146" s="248"/>
      <c r="N146" s="249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142</v>
      </c>
      <c r="AU146" s="14" t="s">
        <v>87</v>
      </c>
    </row>
    <row r="147" s="2" customFormat="1">
      <c r="A147" s="35"/>
      <c r="B147" s="36"/>
      <c r="C147" s="37"/>
      <c r="D147" s="246" t="s">
        <v>143</v>
      </c>
      <c r="E147" s="37"/>
      <c r="F147" s="250" t="s">
        <v>1110</v>
      </c>
      <c r="G147" s="37"/>
      <c r="H147" s="37"/>
      <c r="I147" s="151"/>
      <c r="J147" s="37"/>
      <c r="K147" s="37"/>
      <c r="L147" s="41"/>
      <c r="M147" s="248"/>
      <c r="N147" s="249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143</v>
      </c>
      <c r="AU147" s="14" t="s">
        <v>87</v>
      </c>
    </row>
    <row r="148" s="2" customFormat="1" ht="21.75" customHeight="1">
      <c r="A148" s="35"/>
      <c r="B148" s="36"/>
      <c r="C148" s="251" t="s">
        <v>184</v>
      </c>
      <c r="D148" s="251" t="s">
        <v>145</v>
      </c>
      <c r="E148" s="252" t="s">
        <v>1119</v>
      </c>
      <c r="F148" s="253" t="s">
        <v>1120</v>
      </c>
      <c r="G148" s="254" t="s">
        <v>1108</v>
      </c>
      <c r="H148" s="272"/>
      <c r="I148" s="256"/>
      <c r="J148" s="257">
        <f>ROUND(I148*H148,2)</f>
        <v>0</v>
      </c>
      <c r="K148" s="253" t="s">
        <v>148</v>
      </c>
      <c r="L148" s="41"/>
      <c r="M148" s="258" t="s">
        <v>1</v>
      </c>
      <c r="N148" s="259" t="s">
        <v>45</v>
      </c>
      <c r="O148" s="88"/>
      <c r="P148" s="242">
        <f>O148*H148</f>
        <v>0</v>
      </c>
      <c r="Q148" s="242">
        <v>0</v>
      </c>
      <c r="R148" s="242">
        <f>Q148*H148</f>
        <v>0</v>
      </c>
      <c r="S148" s="242">
        <v>0</v>
      </c>
      <c r="T148" s="24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4" t="s">
        <v>87</v>
      </c>
      <c r="AT148" s="244" t="s">
        <v>145</v>
      </c>
      <c r="AU148" s="244" t="s">
        <v>87</v>
      </c>
      <c r="AY148" s="14" t="s">
        <v>136</v>
      </c>
      <c r="BE148" s="245">
        <f>IF(N148="základní",J148,0)</f>
        <v>0</v>
      </c>
      <c r="BF148" s="245">
        <f>IF(N148="snížená",J148,0)</f>
        <v>0</v>
      </c>
      <c r="BG148" s="245">
        <f>IF(N148="zákl. přenesená",J148,0)</f>
        <v>0</v>
      </c>
      <c r="BH148" s="245">
        <f>IF(N148="sníž. přenesená",J148,0)</f>
        <v>0</v>
      </c>
      <c r="BI148" s="245">
        <f>IF(N148="nulová",J148,0)</f>
        <v>0</v>
      </c>
      <c r="BJ148" s="14" t="s">
        <v>87</v>
      </c>
      <c r="BK148" s="245">
        <f>ROUND(I148*H148,2)</f>
        <v>0</v>
      </c>
      <c r="BL148" s="14" t="s">
        <v>87</v>
      </c>
      <c r="BM148" s="244" t="s">
        <v>1121</v>
      </c>
    </row>
    <row r="149" s="2" customFormat="1">
      <c r="A149" s="35"/>
      <c r="B149" s="36"/>
      <c r="C149" s="37"/>
      <c r="D149" s="246" t="s">
        <v>142</v>
      </c>
      <c r="E149" s="37"/>
      <c r="F149" s="247" t="s">
        <v>1120</v>
      </c>
      <c r="G149" s="37"/>
      <c r="H149" s="37"/>
      <c r="I149" s="151"/>
      <c r="J149" s="37"/>
      <c r="K149" s="37"/>
      <c r="L149" s="41"/>
      <c r="M149" s="248"/>
      <c r="N149" s="249"/>
      <c r="O149" s="88"/>
      <c r="P149" s="88"/>
      <c r="Q149" s="88"/>
      <c r="R149" s="88"/>
      <c r="S149" s="88"/>
      <c r="T149" s="89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4" t="s">
        <v>142</v>
      </c>
      <c r="AU149" s="14" t="s">
        <v>87</v>
      </c>
    </row>
    <row r="150" s="2" customFormat="1">
      <c r="A150" s="35"/>
      <c r="B150" s="36"/>
      <c r="C150" s="37"/>
      <c r="D150" s="246" t="s">
        <v>143</v>
      </c>
      <c r="E150" s="37"/>
      <c r="F150" s="250" t="s">
        <v>1122</v>
      </c>
      <c r="G150" s="37"/>
      <c r="H150" s="37"/>
      <c r="I150" s="151"/>
      <c r="J150" s="37"/>
      <c r="K150" s="37"/>
      <c r="L150" s="41"/>
      <c r="M150" s="248"/>
      <c r="N150" s="249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143</v>
      </c>
      <c r="AU150" s="14" t="s">
        <v>87</v>
      </c>
    </row>
    <row r="151" s="2" customFormat="1" ht="21.75" customHeight="1">
      <c r="A151" s="35"/>
      <c r="B151" s="36"/>
      <c r="C151" s="251" t="s">
        <v>191</v>
      </c>
      <c r="D151" s="251" t="s">
        <v>145</v>
      </c>
      <c r="E151" s="252" t="s">
        <v>1123</v>
      </c>
      <c r="F151" s="253" t="s">
        <v>1124</v>
      </c>
      <c r="G151" s="254" t="s">
        <v>1108</v>
      </c>
      <c r="H151" s="272"/>
      <c r="I151" s="256"/>
      <c r="J151" s="257">
        <f>ROUND(I151*H151,2)</f>
        <v>0</v>
      </c>
      <c r="K151" s="253" t="s">
        <v>148</v>
      </c>
      <c r="L151" s="41"/>
      <c r="M151" s="258" t="s">
        <v>1</v>
      </c>
      <c r="N151" s="259" t="s">
        <v>45</v>
      </c>
      <c r="O151" s="88"/>
      <c r="P151" s="242">
        <f>O151*H151</f>
        <v>0</v>
      </c>
      <c r="Q151" s="242">
        <v>0</v>
      </c>
      <c r="R151" s="242">
        <f>Q151*H151</f>
        <v>0</v>
      </c>
      <c r="S151" s="242">
        <v>0</v>
      </c>
      <c r="T151" s="24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4" t="s">
        <v>87</v>
      </c>
      <c r="AT151" s="244" t="s">
        <v>145</v>
      </c>
      <c r="AU151" s="244" t="s">
        <v>87</v>
      </c>
      <c r="AY151" s="14" t="s">
        <v>136</v>
      </c>
      <c r="BE151" s="245">
        <f>IF(N151="základní",J151,0)</f>
        <v>0</v>
      </c>
      <c r="BF151" s="245">
        <f>IF(N151="snížená",J151,0)</f>
        <v>0</v>
      </c>
      <c r="BG151" s="245">
        <f>IF(N151="zákl. přenesená",J151,0)</f>
        <v>0</v>
      </c>
      <c r="BH151" s="245">
        <f>IF(N151="sníž. přenesená",J151,0)</f>
        <v>0</v>
      </c>
      <c r="BI151" s="245">
        <f>IF(N151="nulová",J151,0)</f>
        <v>0</v>
      </c>
      <c r="BJ151" s="14" t="s">
        <v>87</v>
      </c>
      <c r="BK151" s="245">
        <f>ROUND(I151*H151,2)</f>
        <v>0</v>
      </c>
      <c r="BL151" s="14" t="s">
        <v>87</v>
      </c>
      <c r="BM151" s="244" t="s">
        <v>1125</v>
      </c>
    </row>
    <row r="152" s="2" customFormat="1">
      <c r="A152" s="35"/>
      <c r="B152" s="36"/>
      <c r="C152" s="37"/>
      <c r="D152" s="246" t="s">
        <v>142</v>
      </c>
      <c r="E152" s="37"/>
      <c r="F152" s="247" t="s">
        <v>1124</v>
      </c>
      <c r="G152" s="37"/>
      <c r="H152" s="37"/>
      <c r="I152" s="151"/>
      <c r="J152" s="37"/>
      <c r="K152" s="37"/>
      <c r="L152" s="41"/>
      <c r="M152" s="248"/>
      <c r="N152" s="249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142</v>
      </c>
      <c r="AU152" s="14" t="s">
        <v>87</v>
      </c>
    </row>
    <row r="153" s="2" customFormat="1">
      <c r="A153" s="35"/>
      <c r="B153" s="36"/>
      <c r="C153" s="37"/>
      <c r="D153" s="246" t="s">
        <v>143</v>
      </c>
      <c r="E153" s="37"/>
      <c r="F153" s="250" t="s">
        <v>1110</v>
      </c>
      <c r="G153" s="37"/>
      <c r="H153" s="37"/>
      <c r="I153" s="151"/>
      <c r="J153" s="37"/>
      <c r="K153" s="37"/>
      <c r="L153" s="41"/>
      <c r="M153" s="248"/>
      <c r="N153" s="249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143</v>
      </c>
      <c r="AU153" s="14" t="s">
        <v>87</v>
      </c>
    </row>
    <row r="154" s="2" customFormat="1" ht="55.5" customHeight="1">
      <c r="A154" s="35"/>
      <c r="B154" s="36"/>
      <c r="C154" s="251" t="s">
        <v>197</v>
      </c>
      <c r="D154" s="251" t="s">
        <v>145</v>
      </c>
      <c r="E154" s="252" t="s">
        <v>1126</v>
      </c>
      <c r="F154" s="253" t="s">
        <v>1127</v>
      </c>
      <c r="G154" s="254" t="s">
        <v>1108</v>
      </c>
      <c r="H154" s="272"/>
      <c r="I154" s="256"/>
      <c r="J154" s="257">
        <f>ROUND(I154*H154,2)</f>
        <v>0</v>
      </c>
      <c r="K154" s="253" t="s">
        <v>148</v>
      </c>
      <c r="L154" s="41"/>
      <c r="M154" s="258" t="s">
        <v>1</v>
      </c>
      <c r="N154" s="259" t="s">
        <v>45</v>
      </c>
      <c r="O154" s="88"/>
      <c r="P154" s="242">
        <f>O154*H154</f>
        <v>0</v>
      </c>
      <c r="Q154" s="242">
        <v>0</v>
      </c>
      <c r="R154" s="242">
        <f>Q154*H154</f>
        <v>0</v>
      </c>
      <c r="S154" s="242">
        <v>0</v>
      </c>
      <c r="T154" s="243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4" t="s">
        <v>87</v>
      </c>
      <c r="AT154" s="244" t="s">
        <v>145</v>
      </c>
      <c r="AU154" s="244" t="s">
        <v>87</v>
      </c>
      <c r="AY154" s="14" t="s">
        <v>136</v>
      </c>
      <c r="BE154" s="245">
        <f>IF(N154="základní",J154,0)</f>
        <v>0</v>
      </c>
      <c r="BF154" s="245">
        <f>IF(N154="snížená",J154,0)</f>
        <v>0</v>
      </c>
      <c r="BG154" s="245">
        <f>IF(N154="zákl. přenesená",J154,0)</f>
        <v>0</v>
      </c>
      <c r="BH154" s="245">
        <f>IF(N154="sníž. přenesená",J154,0)</f>
        <v>0</v>
      </c>
      <c r="BI154" s="245">
        <f>IF(N154="nulová",J154,0)</f>
        <v>0</v>
      </c>
      <c r="BJ154" s="14" t="s">
        <v>87</v>
      </c>
      <c r="BK154" s="245">
        <f>ROUND(I154*H154,2)</f>
        <v>0</v>
      </c>
      <c r="BL154" s="14" t="s">
        <v>87</v>
      </c>
      <c r="BM154" s="244" t="s">
        <v>1128</v>
      </c>
    </row>
    <row r="155" s="2" customFormat="1">
      <c r="A155" s="35"/>
      <c r="B155" s="36"/>
      <c r="C155" s="37"/>
      <c r="D155" s="246" t="s">
        <v>142</v>
      </c>
      <c r="E155" s="37"/>
      <c r="F155" s="247" t="s">
        <v>1127</v>
      </c>
      <c r="G155" s="37"/>
      <c r="H155" s="37"/>
      <c r="I155" s="151"/>
      <c r="J155" s="37"/>
      <c r="K155" s="37"/>
      <c r="L155" s="41"/>
      <c r="M155" s="248"/>
      <c r="N155" s="249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142</v>
      </c>
      <c r="AU155" s="14" t="s">
        <v>87</v>
      </c>
    </row>
    <row r="156" s="2" customFormat="1">
      <c r="A156" s="35"/>
      <c r="B156" s="36"/>
      <c r="C156" s="37"/>
      <c r="D156" s="246" t="s">
        <v>143</v>
      </c>
      <c r="E156" s="37"/>
      <c r="F156" s="250" t="s">
        <v>1110</v>
      </c>
      <c r="G156" s="37"/>
      <c r="H156" s="37"/>
      <c r="I156" s="151"/>
      <c r="J156" s="37"/>
      <c r="K156" s="37"/>
      <c r="L156" s="41"/>
      <c r="M156" s="260"/>
      <c r="N156" s="261"/>
      <c r="O156" s="262"/>
      <c r="P156" s="262"/>
      <c r="Q156" s="262"/>
      <c r="R156" s="262"/>
      <c r="S156" s="262"/>
      <c r="T156" s="26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143</v>
      </c>
      <c r="AU156" s="14" t="s">
        <v>87</v>
      </c>
    </row>
    <row r="157" s="2" customFormat="1" ht="6.96" customHeight="1">
      <c r="A157" s="35"/>
      <c r="B157" s="63"/>
      <c r="C157" s="64"/>
      <c r="D157" s="64"/>
      <c r="E157" s="64"/>
      <c r="F157" s="64"/>
      <c r="G157" s="64"/>
      <c r="H157" s="64"/>
      <c r="I157" s="189"/>
      <c r="J157" s="64"/>
      <c r="K157" s="64"/>
      <c r="L157" s="41"/>
      <c r="M157" s="35"/>
      <c r="O157" s="35"/>
      <c r="P157" s="35"/>
      <c r="Q157" s="35"/>
      <c r="R157" s="35"/>
      <c r="S157" s="35"/>
      <c r="T157" s="35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</row>
  </sheetData>
  <sheetProtection sheet="1" autoFilter="0" formatColumns="0" formatRows="0" objects="1" scenarios="1" spinCount="100000" saltValue="T77phM7P7u3hYd0/vYvL63AVhp1j3UCvhEcMZXuaTFdYjQWAjlCSTZXACyU9YS5T5AO+snn6VvC1xj+SKen3nA==" hashValue="QdbA2BiLAdmz25Tym9KaTKr7E94fXluz3XSQDV6wtVl/s07QRNbjRxfMZrwhHY4fKgD7gIoJj7W5Im6Cti/DEA==" algorithmName="SHA-512" password="CC35"/>
  <autoFilter ref="C121:K15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3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103</v>
      </c>
    </row>
    <row r="3" s="1" customFormat="1" ht="6.96" customHeight="1">
      <c r="B3" s="144"/>
      <c r="C3" s="145"/>
      <c r="D3" s="145"/>
      <c r="E3" s="145"/>
      <c r="F3" s="145"/>
      <c r="G3" s="145"/>
      <c r="H3" s="145"/>
      <c r="I3" s="146"/>
      <c r="J3" s="145"/>
      <c r="K3" s="145"/>
      <c r="L3" s="17"/>
      <c r="AT3" s="14" t="s">
        <v>89</v>
      </c>
    </row>
    <row r="4" s="1" customFormat="1" ht="24.96" customHeight="1">
      <c r="B4" s="17"/>
      <c r="D4" s="147" t="s">
        <v>104</v>
      </c>
      <c r="I4" s="143"/>
      <c r="L4" s="17"/>
      <c r="M4" s="148" t="s">
        <v>10</v>
      </c>
      <c r="AT4" s="14" t="s">
        <v>4</v>
      </c>
    </row>
    <row r="5" s="1" customFormat="1" ht="6.96" customHeight="1">
      <c r="B5" s="17"/>
      <c r="I5" s="143"/>
      <c r="L5" s="17"/>
    </row>
    <row r="6" s="1" customFormat="1" ht="12" customHeight="1">
      <c r="B6" s="17"/>
      <c r="D6" s="149" t="s">
        <v>16</v>
      </c>
      <c r="I6" s="143"/>
      <c r="L6" s="17"/>
    </row>
    <row r="7" s="1" customFormat="1" ht="16.5" customHeight="1">
      <c r="B7" s="17"/>
      <c r="E7" s="150" t="str">
        <f>'Rekapitulace zakázky'!K6</f>
        <v>Oprava TNS Rudoltice</v>
      </c>
      <c r="F7" s="149"/>
      <c r="G7" s="149"/>
      <c r="H7" s="149"/>
      <c r="I7" s="143"/>
      <c r="L7" s="17"/>
    </row>
    <row r="8" s="1" customFormat="1" ht="12" customHeight="1">
      <c r="B8" s="17"/>
      <c r="D8" s="149" t="s">
        <v>105</v>
      </c>
      <c r="I8" s="143"/>
      <c r="L8" s="17"/>
    </row>
    <row r="9" s="2" customFormat="1" ht="16.5" customHeight="1">
      <c r="A9" s="35"/>
      <c r="B9" s="41"/>
      <c r="C9" s="35"/>
      <c r="D9" s="35"/>
      <c r="E9" s="150" t="s">
        <v>106</v>
      </c>
      <c r="F9" s="35"/>
      <c r="G9" s="35"/>
      <c r="H9" s="35"/>
      <c r="I9" s="15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49" t="s">
        <v>107</v>
      </c>
      <c r="E10" s="35"/>
      <c r="F10" s="35"/>
      <c r="G10" s="35"/>
      <c r="H10" s="35"/>
      <c r="I10" s="15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6.5" customHeight="1">
      <c r="A11" s="35"/>
      <c r="B11" s="41"/>
      <c r="C11" s="35"/>
      <c r="D11" s="35"/>
      <c r="E11" s="152" t="s">
        <v>1129</v>
      </c>
      <c r="F11" s="35"/>
      <c r="G11" s="35"/>
      <c r="H11" s="35"/>
      <c r="I11" s="151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>
      <c r="A12" s="35"/>
      <c r="B12" s="41"/>
      <c r="C12" s="35"/>
      <c r="D12" s="35"/>
      <c r="E12" s="35"/>
      <c r="F12" s="35"/>
      <c r="G12" s="35"/>
      <c r="H12" s="35"/>
      <c r="I12" s="151"/>
      <c r="J12" s="35"/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2" customHeight="1">
      <c r="A13" s="35"/>
      <c r="B13" s="41"/>
      <c r="C13" s="35"/>
      <c r="D13" s="149" t="s">
        <v>18</v>
      </c>
      <c r="E13" s="35"/>
      <c r="F13" s="138" t="s">
        <v>1</v>
      </c>
      <c r="G13" s="35"/>
      <c r="H13" s="35"/>
      <c r="I13" s="153" t="s">
        <v>19</v>
      </c>
      <c r="J13" s="138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49" t="s">
        <v>20</v>
      </c>
      <c r="E14" s="35"/>
      <c r="F14" s="138" t="s">
        <v>21</v>
      </c>
      <c r="G14" s="35"/>
      <c r="H14" s="35"/>
      <c r="I14" s="153" t="s">
        <v>22</v>
      </c>
      <c r="J14" s="154" t="str">
        <f>'Rekapitulace zakázky'!AN8</f>
        <v>9. 2. 2020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0.8" customHeight="1">
      <c r="A15" s="35"/>
      <c r="B15" s="41"/>
      <c r="C15" s="35"/>
      <c r="D15" s="35"/>
      <c r="E15" s="35"/>
      <c r="F15" s="35"/>
      <c r="G15" s="35"/>
      <c r="H15" s="35"/>
      <c r="I15" s="151"/>
      <c r="J15" s="35"/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2" customHeight="1">
      <c r="A16" s="35"/>
      <c r="B16" s="41"/>
      <c r="C16" s="35"/>
      <c r="D16" s="149" t="s">
        <v>24</v>
      </c>
      <c r="E16" s="35"/>
      <c r="F16" s="35"/>
      <c r="G16" s="35"/>
      <c r="H16" s="35"/>
      <c r="I16" s="153" t="s">
        <v>25</v>
      </c>
      <c r="J16" s="138" t="s">
        <v>26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8" customHeight="1">
      <c r="A17" s="35"/>
      <c r="B17" s="41"/>
      <c r="C17" s="35"/>
      <c r="D17" s="35"/>
      <c r="E17" s="138" t="s">
        <v>27</v>
      </c>
      <c r="F17" s="35"/>
      <c r="G17" s="35"/>
      <c r="H17" s="35"/>
      <c r="I17" s="153" t="s">
        <v>28</v>
      </c>
      <c r="J17" s="138" t="s">
        <v>29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6.96" customHeight="1">
      <c r="A18" s="35"/>
      <c r="B18" s="41"/>
      <c r="C18" s="35"/>
      <c r="D18" s="35"/>
      <c r="E18" s="35"/>
      <c r="F18" s="35"/>
      <c r="G18" s="35"/>
      <c r="H18" s="35"/>
      <c r="I18" s="151"/>
      <c r="J18" s="35"/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2" customHeight="1">
      <c r="A19" s="35"/>
      <c r="B19" s="41"/>
      <c r="C19" s="35"/>
      <c r="D19" s="149" t="s">
        <v>30</v>
      </c>
      <c r="E19" s="35"/>
      <c r="F19" s="35"/>
      <c r="G19" s="35"/>
      <c r="H19" s="35"/>
      <c r="I19" s="153" t="s">
        <v>25</v>
      </c>
      <c r="J19" s="30" t="str">
        <f>'Rekapitulace zakázky'!AN13</f>
        <v>Vyplň údaj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8" customHeight="1">
      <c r="A20" s="35"/>
      <c r="B20" s="41"/>
      <c r="C20" s="35"/>
      <c r="D20" s="35"/>
      <c r="E20" s="30" t="str">
        <f>'Rekapitulace zakázky'!E14</f>
        <v>Vyplň údaj</v>
      </c>
      <c r="F20" s="138"/>
      <c r="G20" s="138"/>
      <c r="H20" s="138"/>
      <c r="I20" s="153" t="s">
        <v>28</v>
      </c>
      <c r="J20" s="30" t="str">
        <f>'Rekapitulace zakázky'!AN14</f>
        <v>Vyplň údaj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6.96" customHeight="1">
      <c r="A21" s="35"/>
      <c r="B21" s="41"/>
      <c r="C21" s="35"/>
      <c r="D21" s="35"/>
      <c r="E21" s="35"/>
      <c r="F21" s="35"/>
      <c r="G21" s="35"/>
      <c r="H21" s="35"/>
      <c r="I21" s="151"/>
      <c r="J21" s="35"/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2" customHeight="1">
      <c r="A22" s="35"/>
      <c r="B22" s="41"/>
      <c r="C22" s="35"/>
      <c r="D22" s="149" t="s">
        <v>32</v>
      </c>
      <c r="E22" s="35"/>
      <c r="F22" s="35"/>
      <c r="G22" s="35"/>
      <c r="H22" s="35"/>
      <c r="I22" s="153" t="s">
        <v>25</v>
      </c>
      <c r="J22" s="138" t="s">
        <v>33</v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8" customHeight="1">
      <c r="A23" s="35"/>
      <c r="B23" s="41"/>
      <c r="C23" s="35"/>
      <c r="D23" s="35"/>
      <c r="E23" s="138" t="s">
        <v>34</v>
      </c>
      <c r="F23" s="35"/>
      <c r="G23" s="35"/>
      <c r="H23" s="35"/>
      <c r="I23" s="153" t="s">
        <v>28</v>
      </c>
      <c r="J23" s="138" t="s">
        <v>35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6.96" customHeight="1">
      <c r="A24" s="35"/>
      <c r="B24" s="41"/>
      <c r="C24" s="35"/>
      <c r="D24" s="35"/>
      <c r="E24" s="35"/>
      <c r="F24" s="35"/>
      <c r="G24" s="35"/>
      <c r="H24" s="35"/>
      <c r="I24" s="151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12" customHeight="1">
      <c r="A25" s="35"/>
      <c r="B25" s="41"/>
      <c r="C25" s="35"/>
      <c r="D25" s="149" t="s">
        <v>37</v>
      </c>
      <c r="E25" s="35"/>
      <c r="F25" s="35"/>
      <c r="G25" s="35"/>
      <c r="H25" s="35"/>
      <c r="I25" s="153" t="s">
        <v>25</v>
      </c>
      <c r="J25" s="138" t="s">
        <v>33</v>
      </c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8" customHeight="1">
      <c r="A26" s="35"/>
      <c r="B26" s="41"/>
      <c r="C26" s="35"/>
      <c r="D26" s="35"/>
      <c r="E26" s="138" t="s">
        <v>34</v>
      </c>
      <c r="F26" s="35"/>
      <c r="G26" s="35"/>
      <c r="H26" s="35"/>
      <c r="I26" s="153" t="s">
        <v>28</v>
      </c>
      <c r="J26" s="138" t="s">
        <v>35</v>
      </c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35"/>
      <c r="E27" s="35"/>
      <c r="F27" s="35"/>
      <c r="G27" s="35"/>
      <c r="H27" s="35"/>
      <c r="I27" s="151"/>
      <c r="J27" s="35"/>
      <c r="K27" s="35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12" customHeight="1">
      <c r="A28" s="35"/>
      <c r="B28" s="41"/>
      <c r="C28" s="35"/>
      <c r="D28" s="149" t="s">
        <v>38</v>
      </c>
      <c r="E28" s="35"/>
      <c r="F28" s="35"/>
      <c r="G28" s="35"/>
      <c r="H28" s="35"/>
      <c r="I28" s="15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8" customFormat="1" ht="16.5" customHeight="1">
      <c r="A29" s="155"/>
      <c r="B29" s="156"/>
      <c r="C29" s="155"/>
      <c r="D29" s="155"/>
      <c r="E29" s="157" t="s">
        <v>39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5"/>
      <c r="B30" s="41"/>
      <c r="C30" s="35"/>
      <c r="D30" s="35"/>
      <c r="E30" s="35"/>
      <c r="F30" s="35"/>
      <c r="G30" s="35"/>
      <c r="H30" s="35"/>
      <c r="I30" s="151"/>
      <c r="J30" s="35"/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60"/>
      <c r="E31" s="160"/>
      <c r="F31" s="160"/>
      <c r="G31" s="160"/>
      <c r="H31" s="160"/>
      <c r="I31" s="161"/>
      <c r="J31" s="160"/>
      <c r="K31" s="160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25.44" customHeight="1">
      <c r="A32" s="35"/>
      <c r="B32" s="41"/>
      <c r="C32" s="35"/>
      <c r="D32" s="162" t="s">
        <v>40</v>
      </c>
      <c r="E32" s="35"/>
      <c r="F32" s="35"/>
      <c r="G32" s="35"/>
      <c r="H32" s="35"/>
      <c r="I32" s="151"/>
      <c r="J32" s="163">
        <f>ROUND(J121,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6.96" customHeight="1">
      <c r="A33" s="35"/>
      <c r="B33" s="41"/>
      <c r="C33" s="35"/>
      <c r="D33" s="160"/>
      <c r="E33" s="160"/>
      <c r="F33" s="160"/>
      <c r="G33" s="160"/>
      <c r="H33" s="160"/>
      <c r="I33" s="161"/>
      <c r="J33" s="160"/>
      <c r="K33" s="160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35"/>
      <c r="F34" s="164" t="s">
        <v>42</v>
      </c>
      <c r="G34" s="35"/>
      <c r="H34" s="35"/>
      <c r="I34" s="165" t="s">
        <v>41</v>
      </c>
      <c r="J34" s="164" t="s">
        <v>43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="2" customFormat="1" ht="14.4" customHeight="1">
      <c r="A35" s="35"/>
      <c r="B35" s="41"/>
      <c r="C35" s="35"/>
      <c r="D35" s="166" t="s">
        <v>44</v>
      </c>
      <c r="E35" s="149" t="s">
        <v>45</v>
      </c>
      <c r="F35" s="167">
        <f>ROUND((SUM(BE121:BE137)),  2)</f>
        <v>0</v>
      </c>
      <c r="G35" s="35"/>
      <c r="H35" s="35"/>
      <c r="I35" s="168">
        <v>0.20999999999999999</v>
      </c>
      <c r="J35" s="167">
        <f>ROUND(((SUM(BE121:BE137))*I35),  2)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14.4" customHeight="1">
      <c r="A36" s="35"/>
      <c r="B36" s="41"/>
      <c r="C36" s="35"/>
      <c r="D36" s="35"/>
      <c r="E36" s="149" t="s">
        <v>46</v>
      </c>
      <c r="F36" s="167">
        <f>ROUND((SUM(BF121:BF137)),  2)</f>
        <v>0</v>
      </c>
      <c r="G36" s="35"/>
      <c r="H36" s="35"/>
      <c r="I36" s="168">
        <v>0.14999999999999999</v>
      </c>
      <c r="J36" s="167">
        <f>ROUND(((SUM(BF121:BF137))*I36),  2)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49" t="s">
        <v>47</v>
      </c>
      <c r="F37" s="167">
        <f>ROUND((SUM(BG121:BG137)),  2)</f>
        <v>0</v>
      </c>
      <c r="G37" s="35"/>
      <c r="H37" s="35"/>
      <c r="I37" s="168">
        <v>0.20999999999999999</v>
      </c>
      <c r="J37" s="16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14.4" customHeight="1">
      <c r="A38" s="35"/>
      <c r="B38" s="41"/>
      <c r="C38" s="35"/>
      <c r="D38" s="35"/>
      <c r="E38" s="149" t="s">
        <v>48</v>
      </c>
      <c r="F38" s="167">
        <f>ROUND((SUM(BH121:BH137)),  2)</f>
        <v>0</v>
      </c>
      <c r="G38" s="35"/>
      <c r="H38" s="35"/>
      <c r="I38" s="168">
        <v>0.14999999999999999</v>
      </c>
      <c r="J38" s="167">
        <f>0</f>
        <v>0</v>
      </c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14.4" customHeight="1">
      <c r="A39" s="35"/>
      <c r="B39" s="41"/>
      <c r="C39" s="35"/>
      <c r="D39" s="35"/>
      <c r="E39" s="149" t="s">
        <v>49</v>
      </c>
      <c r="F39" s="167">
        <f>ROUND((SUM(BI121:BI137)),  2)</f>
        <v>0</v>
      </c>
      <c r="G39" s="35"/>
      <c r="H39" s="35"/>
      <c r="I39" s="168">
        <v>0</v>
      </c>
      <c r="J39" s="167">
        <f>0</f>
        <v>0</v>
      </c>
      <c r="K39" s="3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6.96" customHeight="1">
      <c r="A40" s="35"/>
      <c r="B40" s="41"/>
      <c r="C40" s="35"/>
      <c r="D40" s="35"/>
      <c r="E40" s="35"/>
      <c r="F40" s="35"/>
      <c r="G40" s="35"/>
      <c r="H40" s="35"/>
      <c r="I40" s="15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2" customFormat="1" ht="25.44" customHeight="1">
      <c r="A41" s="35"/>
      <c r="B41" s="41"/>
      <c r="C41" s="169"/>
      <c r="D41" s="170" t="s">
        <v>50</v>
      </c>
      <c r="E41" s="171"/>
      <c r="F41" s="171"/>
      <c r="G41" s="172" t="s">
        <v>51</v>
      </c>
      <c r="H41" s="173" t="s">
        <v>52</v>
      </c>
      <c r="I41" s="174"/>
      <c r="J41" s="175">
        <f>SUM(J32:J39)</f>
        <v>0</v>
      </c>
      <c r="K41" s="176"/>
      <c r="L41" s="60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="2" customFormat="1" ht="14.4" customHeight="1">
      <c r="A42" s="35"/>
      <c r="B42" s="41"/>
      <c r="C42" s="35"/>
      <c r="D42" s="35"/>
      <c r="E42" s="35"/>
      <c r="F42" s="35"/>
      <c r="G42" s="35"/>
      <c r="H42" s="35"/>
      <c r="I42" s="151"/>
      <c r="J42" s="35"/>
      <c r="K42" s="35"/>
      <c r="L42" s="60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3" s="1" customFormat="1" ht="14.4" customHeight="1">
      <c r="B43" s="17"/>
      <c r="I43" s="143"/>
      <c r="L43" s="17"/>
    </row>
    <row r="44" s="1" customFormat="1" ht="14.4" customHeight="1">
      <c r="B44" s="17"/>
      <c r="I44" s="143"/>
      <c r="L44" s="17"/>
    </row>
    <row r="45" s="1" customFormat="1" ht="14.4" customHeight="1">
      <c r="B45" s="17"/>
      <c r="I45" s="143"/>
      <c r="L45" s="17"/>
    </row>
    <row r="46" s="1" customFormat="1" ht="14.4" customHeight="1">
      <c r="B46" s="17"/>
      <c r="I46" s="143"/>
      <c r="L46" s="17"/>
    </row>
    <row r="47" s="1" customFormat="1" ht="14.4" customHeight="1">
      <c r="B47" s="17"/>
      <c r="I47" s="143"/>
      <c r="L47" s="17"/>
    </row>
    <row r="48" s="1" customFormat="1" ht="14.4" customHeight="1">
      <c r="B48" s="17"/>
      <c r="I48" s="143"/>
      <c r="L48" s="17"/>
    </row>
    <row r="49" s="1" customFormat="1" ht="14.4" customHeight="1">
      <c r="B49" s="17"/>
      <c r="I49" s="143"/>
      <c r="L49" s="17"/>
    </row>
    <row r="50" s="2" customFormat="1" ht="14.4" customHeight="1">
      <c r="B50" s="60"/>
      <c r="D50" s="177" t="s">
        <v>53</v>
      </c>
      <c r="E50" s="178"/>
      <c r="F50" s="178"/>
      <c r="G50" s="177" t="s">
        <v>54</v>
      </c>
      <c r="H50" s="178"/>
      <c r="I50" s="179"/>
      <c r="J50" s="178"/>
      <c r="K50" s="178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80" t="s">
        <v>55</v>
      </c>
      <c r="E61" s="181"/>
      <c r="F61" s="182" t="s">
        <v>56</v>
      </c>
      <c r="G61" s="180" t="s">
        <v>55</v>
      </c>
      <c r="H61" s="181"/>
      <c r="I61" s="183"/>
      <c r="J61" s="184" t="s">
        <v>56</v>
      </c>
      <c r="K61" s="181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77" t="s">
        <v>57</v>
      </c>
      <c r="E65" s="185"/>
      <c r="F65" s="185"/>
      <c r="G65" s="177" t="s">
        <v>58</v>
      </c>
      <c r="H65" s="185"/>
      <c r="I65" s="186"/>
      <c r="J65" s="185"/>
      <c r="K65" s="185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80" t="s">
        <v>55</v>
      </c>
      <c r="E76" s="181"/>
      <c r="F76" s="182" t="s">
        <v>56</v>
      </c>
      <c r="G76" s="180" t="s">
        <v>55</v>
      </c>
      <c r="H76" s="181"/>
      <c r="I76" s="183"/>
      <c r="J76" s="184" t="s">
        <v>56</v>
      </c>
      <c r="K76" s="181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87"/>
      <c r="C77" s="188"/>
      <c r="D77" s="188"/>
      <c r="E77" s="188"/>
      <c r="F77" s="188"/>
      <c r="G77" s="188"/>
      <c r="H77" s="188"/>
      <c r="I77" s="189"/>
      <c r="J77" s="188"/>
      <c r="K77" s="18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90"/>
      <c r="C81" s="191"/>
      <c r="D81" s="191"/>
      <c r="E81" s="191"/>
      <c r="F81" s="191"/>
      <c r="G81" s="191"/>
      <c r="H81" s="191"/>
      <c r="I81" s="192"/>
      <c r="J81" s="191"/>
      <c r="K81" s="191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109</v>
      </c>
      <c r="D82" s="37"/>
      <c r="E82" s="37"/>
      <c r="F82" s="37"/>
      <c r="G82" s="37"/>
      <c r="H82" s="37"/>
      <c r="I82" s="15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5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5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93" t="str">
        <f>E7</f>
        <v>Oprava TNS Rudoltice</v>
      </c>
      <c r="F85" s="29"/>
      <c r="G85" s="29"/>
      <c r="H85" s="29"/>
      <c r="I85" s="15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1" customFormat="1" ht="12" customHeight="1">
      <c r="B86" s="18"/>
      <c r="C86" s="29" t="s">
        <v>105</v>
      </c>
      <c r="D86" s="19"/>
      <c r="E86" s="19"/>
      <c r="F86" s="19"/>
      <c r="G86" s="19"/>
      <c r="H86" s="19"/>
      <c r="I86" s="143"/>
      <c r="J86" s="19"/>
      <c r="K86" s="19"/>
      <c r="L86" s="17"/>
    </row>
    <row r="87" s="2" customFormat="1" ht="16.5" customHeight="1">
      <c r="A87" s="35"/>
      <c r="B87" s="36"/>
      <c r="C87" s="37"/>
      <c r="D87" s="37"/>
      <c r="E87" s="193" t="s">
        <v>106</v>
      </c>
      <c r="F87" s="37"/>
      <c r="G87" s="37"/>
      <c r="H87" s="37"/>
      <c r="I87" s="15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12" customHeight="1">
      <c r="A88" s="35"/>
      <c r="B88" s="36"/>
      <c r="C88" s="29" t="s">
        <v>107</v>
      </c>
      <c r="D88" s="37"/>
      <c r="E88" s="37"/>
      <c r="F88" s="37"/>
      <c r="G88" s="37"/>
      <c r="H88" s="37"/>
      <c r="I88" s="15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6.5" customHeight="1">
      <c r="A89" s="35"/>
      <c r="B89" s="36"/>
      <c r="C89" s="37"/>
      <c r="D89" s="37"/>
      <c r="E89" s="73" t="str">
        <f>E11</f>
        <v>R04 - ON</v>
      </c>
      <c r="F89" s="37"/>
      <c r="G89" s="37"/>
      <c r="H89" s="37"/>
      <c r="I89" s="151"/>
      <c r="J89" s="37"/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5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2" customHeight="1">
      <c r="A91" s="35"/>
      <c r="B91" s="36"/>
      <c r="C91" s="29" t="s">
        <v>20</v>
      </c>
      <c r="D91" s="37"/>
      <c r="E91" s="37"/>
      <c r="F91" s="24" t="str">
        <f>F14</f>
        <v>Rudoltice</v>
      </c>
      <c r="G91" s="37"/>
      <c r="H91" s="37"/>
      <c r="I91" s="153" t="s">
        <v>22</v>
      </c>
      <c r="J91" s="76" t="str">
        <f>IF(J14="","",J14)</f>
        <v>9. 2. 2020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6.96" customHeight="1">
      <c r="A92" s="35"/>
      <c r="B92" s="36"/>
      <c r="C92" s="37"/>
      <c r="D92" s="37"/>
      <c r="E92" s="37"/>
      <c r="F92" s="37"/>
      <c r="G92" s="37"/>
      <c r="H92" s="37"/>
      <c r="I92" s="151"/>
      <c r="J92" s="37"/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5.15" customHeight="1">
      <c r="A93" s="35"/>
      <c r="B93" s="36"/>
      <c r="C93" s="29" t="s">
        <v>24</v>
      </c>
      <c r="D93" s="37"/>
      <c r="E93" s="37"/>
      <c r="F93" s="24" t="str">
        <f>E17</f>
        <v>Správa železnic, s.o. OŘ Hradec Králové</v>
      </c>
      <c r="G93" s="37"/>
      <c r="H93" s="37"/>
      <c r="I93" s="153" t="s">
        <v>32</v>
      </c>
      <c r="J93" s="33" t="str">
        <f>E23</f>
        <v>Ing. Jiří Svoboda</v>
      </c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15.15" customHeight="1">
      <c r="A94" s="35"/>
      <c r="B94" s="36"/>
      <c r="C94" s="29" t="s">
        <v>30</v>
      </c>
      <c r="D94" s="37"/>
      <c r="E94" s="37"/>
      <c r="F94" s="24" t="str">
        <f>IF(E20="","",E20)</f>
        <v>Vyplň údaj</v>
      </c>
      <c r="G94" s="37"/>
      <c r="H94" s="37"/>
      <c r="I94" s="153" t="s">
        <v>37</v>
      </c>
      <c r="J94" s="33" t="str">
        <f>E26</f>
        <v>Ing. Jiří Svoboda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5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9.28" customHeight="1">
      <c r="A96" s="35"/>
      <c r="B96" s="36"/>
      <c r="C96" s="194" t="s">
        <v>110</v>
      </c>
      <c r="D96" s="195"/>
      <c r="E96" s="195"/>
      <c r="F96" s="195"/>
      <c r="G96" s="195"/>
      <c r="H96" s="195"/>
      <c r="I96" s="196"/>
      <c r="J96" s="197" t="s">
        <v>111</v>
      </c>
      <c r="K96" s="195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="2" customFormat="1" ht="10.32" customHeight="1">
      <c r="A97" s="35"/>
      <c r="B97" s="36"/>
      <c r="C97" s="37"/>
      <c r="D97" s="37"/>
      <c r="E97" s="37"/>
      <c r="F97" s="37"/>
      <c r="G97" s="37"/>
      <c r="H97" s="37"/>
      <c r="I97" s="151"/>
      <c r="J97" s="37"/>
      <c r="K97" s="37"/>
      <c r="L97" s="6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="2" customFormat="1" ht="22.8" customHeight="1">
      <c r="A98" s="35"/>
      <c r="B98" s="36"/>
      <c r="C98" s="198" t="s">
        <v>112</v>
      </c>
      <c r="D98" s="37"/>
      <c r="E98" s="37"/>
      <c r="F98" s="37"/>
      <c r="G98" s="37"/>
      <c r="H98" s="37"/>
      <c r="I98" s="151"/>
      <c r="J98" s="107">
        <f>J121</f>
        <v>0</v>
      </c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U98" s="14" t="s">
        <v>113</v>
      </c>
    </row>
    <row r="99" s="9" customFormat="1" ht="24.96" customHeight="1">
      <c r="A99" s="9"/>
      <c r="B99" s="199"/>
      <c r="C99" s="200"/>
      <c r="D99" s="201" t="s">
        <v>118</v>
      </c>
      <c r="E99" s="202"/>
      <c r="F99" s="202"/>
      <c r="G99" s="202"/>
      <c r="H99" s="202"/>
      <c r="I99" s="203"/>
      <c r="J99" s="204">
        <f>J122</f>
        <v>0</v>
      </c>
      <c r="K99" s="200"/>
      <c r="L99" s="20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5"/>
      <c r="B100" s="36"/>
      <c r="C100" s="37"/>
      <c r="D100" s="37"/>
      <c r="E100" s="37"/>
      <c r="F100" s="37"/>
      <c r="G100" s="37"/>
      <c r="H100" s="37"/>
      <c r="I100" s="151"/>
      <c r="J100" s="37"/>
      <c r="K100" s="37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189"/>
      <c r="J101" s="64"/>
      <c r="K101" s="64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="2" customFormat="1" ht="6.96" customHeight="1">
      <c r="A105" s="35"/>
      <c r="B105" s="65"/>
      <c r="C105" s="66"/>
      <c r="D105" s="66"/>
      <c r="E105" s="66"/>
      <c r="F105" s="66"/>
      <c r="G105" s="66"/>
      <c r="H105" s="66"/>
      <c r="I105" s="192"/>
      <c r="J105" s="66"/>
      <c r="K105" s="66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24.96" customHeight="1">
      <c r="A106" s="35"/>
      <c r="B106" s="36"/>
      <c r="C106" s="20" t="s">
        <v>120</v>
      </c>
      <c r="D106" s="37"/>
      <c r="E106" s="37"/>
      <c r="F106" s="37"/>
      <c r="G106" s="37"/>
      <c r="H106" s="37"/>
      <c r="I106" s="15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36"/>
      <c r="C107" s="37"/>
      <c r="D107" s="37"/>
      <c r="E107" s="37"/>
      <c r="F107" s="37"/>
      <c r="G107" s="37"/>
      <c r="H107" s="37"/>
      <c r="I107" s="15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16</v>
      </c>
      <c r="D108" s="37"/>
      <c r="E108" s="37"/>
      <c r="F108" s="37"/>
      <c r="G108" s="37"/>
      <c r="H108" s="37"/>
      <c r="I108" s="15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193" t="str">
        <f>E7</f>
        <v>Oprava TNS Rudoltice</v>
      </c>
      <c r="F109" s="29"/>
      <c r="G109" s="29"/>
      <c r="H109" s="29"/>
      <c r="I109" s="15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1" customFormat="1" ht="12" customHeight="1">
      <c r="B110" s="18"/>
      <c r="C110" s="29" t="s">
        <v>105</v>
      </c>
      <c r="D110" s="19"/>
      <c r="E110" s="19"/>
      <c r="F110" s="19"/>
      <c r="G110" s="19"/>
      <c r="H110" s="19"/>
      <c r="I110" s="143"/>
      <c r="J110" s="19"/>
      <c r="K110" s="19"/>
      <c r="L110" s="17"/>
    </row>
    <row r="111" s="2" customFormat="1" ht="16.5" customHeight="1">
      <c r="A111" s="35"/>
      <c r="B111" s="36"/>
      <c r="C111" s="37"/>
      <c r="D111" s="37"/>
      <c r="E111" s="193" t="s">
        <v>106</v>
      </c>
      <c r="F111" s="37"/>
      <c r="G111" s="37"/>
      <c r="H111" s="37"/>
      <c r="I111" s="15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107</v>
      </c>
      <c r="D112" s="37"/>
      <c r="E112" s="37"/>
      <c r="F112" s="37"/>
      <c r="G112" s="37"/>
      <c r="H112" s="37"/>
      <c r="I112" s="15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E11</f>
        <v>R04 - ON</v>
      </c>
      <c r="F113" s="37"/>
      <c r="G113" s="37"/>
      <c r="H113" s="37"/>
      <c r="I113" s="15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5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F14</f>
        <v>Rudoltice</v>
      </c>
      <c r="G115" s="37"/>
      <c r="H115" s="37"/>
      <c r="I115" s="153" t="s">
        <v>22</v>
      </c>
      <c r="J115" s="76" t="str">
        <f>IF(J14="","",J14)</f>
        <v>9. 2. 2020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5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E17</f>
        <v>Správa železnic, s.o. OŘ Hradec Králové</v>
      </c>
      <c r="G117" s="37"/>
      <c r="H117" s="37"/>
      <c r="I117" s="153" t="s">
        <v>32</v>
      </c>
      <c r="J117" s="33" t="str">
        <f>E23</f>
        <v>Ing. Jiří Svoboda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30</v>
      </c>
      <c r="D118" s="37"/>
      <c r="E118" s="37"/>
      <c r="F118" s="24" t="str">
        <f>IF(E20="","",E20)</f>
        <v>Vyplň údaj</v>
      </c>
      <c r="G118" s="37"/>
      <c r="H118" s="37"/>
      <c r="I118" s="153" t="s">
        <v>37</v>
      </c>
      <c r="J118" s="33" t="str">
        <f>E26</f>
        <v>Ing. Jiří Svoboda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15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0" customFormat="1" ht="29.28" customHeight="1">
      <c r="A120" s="206"/>
      <c r="B120" s="207"/>
      <c r="C120" s="208" t="s">
        <v>121</v>
      </c>
      <c r="D120" s="209" t="s">
        <v>65</v>
      </c>
      <c r="E120" s="209" t="s">
        <v>61</v>
      </c>
      <c r="F120" s="209" t="s">
        <v>62</v>
      </c>
      <c r="G120" s="209" t="s">
        <v>122</v>
      </c>
      <c r="H120" s="209" t="s">
        <v>123</v>
      </c>
      <c r="I120" s="210" t="s">
        <v>124</v>
      </c>
      <c r="J120" s="209" t="s">
        <v>111</v>
      </c>
      <c r="K120" s="211" t="s">
        <v>125</v>
      </c>
      <c r="L120" s="212"/>
      <c r="M120" s="97" t="s">
        <v>1</v>
      </c>
      <c r="N120" s="98" t="s">
        <v>44</v>
      </c>
      <c r="O120" s="98" t="s">
        <v>126</v>
      </c>
      <c r="P120" s="98" t="s">
        <v>127</v>
      </c>
      <c r="Q120" s="98" t="s">
        <v>128</v>
      </c>
      <c r="R120" s="98" t="s">
        <v>129</v>
      </c>
      <c r="S120" s="98" t="s">
        <v>130</v>
      </c>
      <c r="T120" s="99" t="s">
        <v>131</v>
      </c>
      <c r="U120" s="206"/>
      <c r="V120" s="206"/>
      <c r="W120" s="206"/>
      <c r="X120" s="206"/>
      <c r="Y120" s="206"/>
      <c r="Z120" s="206"/>
      <c r="AA120" s="206"/>
      <c r="AB120" s="206"/>
      <c r="AC120" s="206"/>
      <c r="AD120" s="206"/>
      <c r="AE120" s="206"/>
    </row>
    <row r="121" s="2" customFormat="1" ht="22.8" customHeight="1">
      <c r="A121" s="35"/>
      <c r="B121" s="36"/>
      <c r="C121" s="104" t="s">
        <v>132</v>
      </c>
      <c r="D121" s="37"/>
      <c r="E121" s="37"/>
      <c r="F121" s="37"/>
      <c r="G121" s="37"/>
      <c r="H121" s="37"/>
      <c r="I121" s="151"/>
      <c r="J121" s="213">
        <f>BK121</f>
        <v>0</v>
      </c>
      <c r="K121" s="37"/>
      <c r="L121" s="41"/>
      <c r="M121" s="100"/>
      <c r="N121" s="214"/>
      <c r="O121" s="101"/>
      <c r="P121" s="215">
        <f>P122</f>
        <v>0</v>
      </c>
      <c r="Q121" s="101"/>
      <c r="R121" s="215">
        <f>R122</f>
        <v>0</v>
      </c>
      <c r="S121" s="101"/>
      <c r="T121" s="216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79</v>
      </c>
      <c r="AU121" s="14" t="s">
        <v>113</v>
      </c>
      <c r="BK121" s="217">
        <f>BK122</f>
        <v>0</v>
      </c>
    </row>
    <row r="122" s="11" customFormat="1" ht="25.92" customHeight="1">
      <c r="A122" s="11"/>
      <c r="B122" s="218"/>
      <c r="C122" s="219"/>
      <c r="D122" s="220" t="s">
        <v>79</v>
      </c>
      <c r="E122" s="221" t="s">
        <v>701</v>
      </c>
      <c r="F122" s="221" t="s">
        <v>702</v>
      </c>
      <c r="G122" s="219"/>
      <c r="H122" s="219"/>
      <c r="I122" s="222"/>
      <c r="J122" s="223">
        <f>BK122</f>
        <v>0</v>
      </c>
      <c r="K122" s="219"/>
      <c r="L122" s="224"/>
      <c r="M122" s="225"/>
      <c r="N122" s="226"/>
      <c r="O122" s="226"/>
      <c r="P122" s="227">
        <f>SUM(P123:P137)</f>
        <v>0</v>
      </c>
      <c r="Q122" s="226"/>
      <c r="R122" s="227">
        <f>SUM(R123:R137)</f>
        <v>0</v>
      </c>
      <c r="S122" s="226"/>
      <c r="T122" s="228">
        <f>SUM(T123:T137)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29" t="s">
        <v>156</v>
      </c>
      <c r="AT122" s="230" t="s">
        <v>79</v>
      </c>
      <c r="AU122" s="230" t="s">
        <v>80</v>
      </c>
      <c r="AY122" s="229" t="s">
        <v>136</v>
      </c>
      <c r="BK122" s="231">
        <f>SUM(BK123:BK137)</f>
        <v>0</v>
      </c>
    </row>
    <row r="123" s="2" customFormat="1" ht="33" customHeight="1">
      <c r="A123" s="35"/>
      <c r="B123" s="36"/>
      <c r="C123" s="251" t="s">
        <v>87</v>
      </c>
      <c r="D123" s="251" t="s">
        <v>145</v>
      </c>
      <c r="E123" s="252" t="s">
        <v>1130</v>
      </c>
      <c r="F123" s="253" t="s">
        <v>1131</v>
      </c>
      <c r="G123" s="254" t="s">
        <v>139</v>
      </c>
      <c r="H123" s="255">
        <v>1</v>
      </c>
      <c r="I123" s="256"/>
      <c r="J123" s="257">
        <f>ROUND(I123*H123,2)</f>
        <v>0</v>
      </c>
      <c r="K123" s="253" t="s">
        <v>148</v>
      </c>
      <c r="L123" s="41"/>
      <c r="M123" s="258" t="s">
        <v>1</v>
      </c>
      <c r="N123" s="259" t="s">
        <v>45</v>
      </c>
      <c r="O123" s="88"/>
      <c r="P123" s="242">
        <f>O123*H123</f>
        <v>0</v>
      </c>
      <c r="Q123" s="242">
        <v>0</v>
      </c>
      <c r="R123" s="242">
        <f>Q123*H123</f>
        <v>0</v>
      </c>
      <c r="S123" s="242">
        <v>0</v>
      </c>
      <c r="T123" s="243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44" t="s">
        <v>87</v>
      </c>
      <c r="AT123" s="244" t="s">
        <v>145</v>
      </c>
      <c r="AU123" s="244" t="s">
        <v>87</v>
      </c>
      <c r="AY123" s="14" t="s">
        <v>136</v>
      </c>
      <c r="BE123" s="245">
        <f>IF(N123="základní",J123,0)</f>
        <v>0</v>
      </c>
      <c r="BF123" s="245">
        <f>IF(N123="snížená",J123,0)</f>
        <v>0</v>
      </c>
      <c r="BG123" s="245">
        <f>IF(N123="zákl. přenesená",J123,0)</f>
        <v>0</v>
      </c>
      <c r="BH123" s="245">
        <f>IF(N123="sníž. přenesená",J123,0)</f>
        <v>0</v>
      </c>
      <c r="BI123" s="245">
        <f>IF(N123="nulová",J123,0)</f>
        <v>0</v>
      </c>
      <c r="BJ123" s="14" t="s">
        <v>87</v>
      </c>
      <c r="BK123" s="245">
        <f>ROUND(I123*H123,2)</f>
        <v>0</v>
      </c>
      <c r="BL123" s="14" t="s">
        <v>87</v>
      </c>
      <c r="BM123" s="244" t="s">
        <v>1132</v>
      </c>
    </row>
    <row r="124" s="2" customFormat="1">
      <c r="A124" s="35"/>
      <c r="B124" s="36"/>
      <c r="C124" s="37"/>
      <c r="D124" s="246" t="s">
        <v>142</v>
      </c>
      <c r="E124" s="37"/>
      <c r="F124" s="247" t="s">
        <v>1133</v>
      </c>
      <c r="G124" s="37"/>
      <c r="H124" s="37"/>
      <c r="I124" s="151"/>
      <c r="J124" s="37"/>
      <c r="K124" s="37"/>
      <c r="L124" s="41"/>
      <c r="M124" s="248"/>
      <c r="N124" s="249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142</v>
      </c>
      <c r="AU124" s="14" t="s">
        <v>87</v>
      </c>
    </row>
    <row r="125" s="2" customFormat="1">
      <c r="A125" s="35"/>
      <c r="B125" s="36"/>
      <c r="C125" s="37"/>
      <c r="D125" s="246" t="s">
        <v>143</v>
      </c>
      <c r="E125" s="37"/>
      <c r="F125" s="250" t="s">
        <v>1134</v>
      </c>
      <c r="G125" s="37"/>
      <c r="H125" s="37"/>
      <c r="I125" s="151"/>
      <c r="J125" s="37"/>
      <c r="K125" s="37"/>
      <c r="L125" s="41"/>
      <c r="M125" s="248"/>
      <c r="N125" s="249"/>
      <c r="O125" s="88"/>
      <c r="P125" s="88"/>
      <c r="Q125" s="88"/>
      <c r="R125" s="88"/>
      <c r="S125" s="88"/>
      <c r="T125" s="89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143</v>
      </c>
      <c r="AU125" s="14" t="s">
        <v>87</v>
      </c>
    </row>
    <row r="126" s="2" customFormat="1" ht="21.75" customHeight="1">
      <c r="A126" s="35"/>
      <c r="B126" s="36"/>
      <c r="C126" s="251" t="s">
        <v>89</v>
      </c>
      <c r="D126" s="251" t="s">
        <v>145</v>
      </c>
      <c r="E126" s="252" t="s">
        <v>1135</v>
      </c>
      <c r="F126" s="253" t="s">
        <v>1136</v>
      </c>
      <c r="G126" s="254" t="s">
        <v>139</v>
      </c>
      <c r="H126" s="255">
        <v>2</v>
      </c>
      <c r="I126" s="256"/>
      <c r="J126" s="257">
        <f>ROUND(I126*H126,2)</f>
        <v>0</v>
      </c>
      <c r="K126" s="253" t="s">
        <v>148</v>
      </c>
      <c r="L126" s="41"/>
      <c r="M126" s="258" t="s">
        <v>1</v>
      </c>
      <c r="N126" s="259" t="s">
        <v>45</v>
      </c>
      <c r="O126" s="88"/>
      <c r="P126" s="242">
        <f>O126*H126</f>
        <v>0</v>
      </c>
      <c r="Q126" s="242">
        <v>0</v>
      </c>
      <c r="R126" s="242">
        <f>Q126*H126</f>
        <v>0</v>
      </c>
      <c r="S126" s="242">
        <v>0</v>
      </c>
      <c r="T126" s="24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4" t="s">
        <v>87</v>
      </c>
      <c r="AT126" s="244" t="s">
        <v>145</v>
      </c>
      <c r="AU126" s="244" t="s">
        <v>87</v>
      </c>
      <c r="AY126" s="14" t="s">
        <v>136</v>
      </c>
      <c r="BE126" s="245">
        <f>IF(N126="základní",J126,0)</f>
        <v>0</v>
      </c>
      <c r="BF126" s="245">
        <f>IF(N126="snížená",J126,0)</f>
        <v>0</v>
      </c>
      <c r="BG126" s="245">
        <f>IF(N126="zákl. přenesená",J126,0)</f>
        <v>0</v>
      </c>
      <c r="BH126" s="245">
        <f>IF(N126="sníž. přenesená",J126,0)</f>
        <v>0</v>
      </c>
      <c r="BI126" s="245">
        <f>IF(N126="nulová",J126,0)</f>
        <v>0</v>
      </c>
      <c r="BJ126" s="14" t="s">
        <v>87</v>
      </c>
      <c r="BK126" s="245">
        <f>ROUND(I126*H126,2)</f>
        <v>0</v>
      </c>
      <c r="BL126" s="14" t="s">
        <v>87</v>
      </c>
      <c r="BM126" s="244" t="s">
        <v>1137</v>
      </c>
    </row>
    <row r="127" s="2" customFormat="1">
      <c r="A127" s="35"/>
      <c r="B127" s="36"/>
      <c r="C127" s="37"/>
      <c r="D127" s="246" t="s">
        <v>142</v>
      </c>
      <c r="E127" s="37"/>
      <c r="F127" s="247" t="s">
        <v>1136</v>
      </c>
      <c r="G127" s="37"/>
      <c r="H127" s="37"/>
      <c r="I127" s="151"/>
      <c r="J127" s="37"/>
      <c r="K127" s="37"/>
      <c r="L127" s="41"/>
      <c r="M127" s="248"/>
      <c r="N127" s="249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142</v>
      </c>
      <c r="AU127" s="14" t="s">
        <v>87</v>
      </c>
    </row>
    <row r="128" s="2" customFormat="1">
      <c r="A128" s="35"/>
      <c r="B128" s="36"/>
      <c r="C128" s="37"/>
      <c r="D128" s="246" t="s">
        <v>143</v>
      </c>
      <c r="E128" s="37"/>
      <c r="F128" s="250" t="s">
        <v>1138</v>
      </c>
      <c r="G128" s="37"/>
      <c r="H128" s="37"/>
      <c r="I128" s="151"/>
      <c r="J128" s="37"/>
      <c r="K128" s="37"/>
      <c r="L128" s="41"/>
      <c r="M128" s="248"/>
      <c r="N128" s="249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143</v>
      </c>
      <c r="AU128" s="14" t="s">
        <v>87</v>
      </c>
    </row>
    <row r="129" s="2" customFormat="1" ht="44.25" customHeight="1">
      <c r="A129" s="35"/>
      <c r="B129" s="36"/>
      <c r="C129" s="251" t="s">
        <v>135</v>
      </c>
      <c r="D129" s="251" t="s">
        <v>145</v>
      </c>
      <c r="E129" s="252" t="s">
        <v>1079</v>
      </c>
      <c r="F129" s="253" t="s">
        <v>1080</v>
      </c>
      <c r="G129" s="254" t="s">
        <v>139</v>
      </c>
      <c r="H129" s="255">
        <v>1</v>
      </c>
      <c r="I129" s="256"/>
      <c r="J129" s="257">
        <f>ROUND(I129*H129,2)</f>
        <v>0</v>
      </c>
      <c r="K129" s="253" t="s">
        <v>148</v>
      </c>
      <c r="L129" s="41"/>
      <c r="M129" s="258" t="s">
        <v>1</v>
      </c>
      <c r="N129" s="259" t="s">
        <v>45</v>
      </c>
      <c r="O129" s="88"/>
      <c r="P129" s="242">
        <f>O129*H129</f>
        <v>0</v>
      </c>
      <c r="Q129" s="242">
        <v>0</v>
      </c>
      <c r="R129" s="242">
        <f>Q129*H129</f>
        <v>0</v>
      </c>
      <c r="S129" s="242">
        <v>0</v>
      </c>
      <c r="T129" s="24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4" t="s">
        <v>778</v>
      </c>
      <c r="AT129" s="244" t="s">
        <v>145</v>
      </c>
      <c r="AU129" s="244" t="s">
        <v>87</v>
      </c>
      <c r="AY129" s="14" t="s">
        <v>136</v>
      </c>
      <c r="BE129" s="245">
        <f>IF(N129="základní",J129,0)</f>
        <v>0</v>
      </c>
      <c r="BF129" s="245">
        <f>IF(N129="snížená",J129,0)</f>
        <v>0</v>
      </c>
      <c r="BG129" s="245">
        <f>IF(N129="zákl. přenesená",J129,0)</f>
        <v>0</v>
      </c>
      <c r="BH129" s="245">
        <f>IF(N129="sníž. přenesená",J129,0)</f>
        <v>0</v>
      </c>
      <c r="BI129" s="245">
        <f>IF(N129="nulová",J129,0)</f>
        <v>0</v>
      </c>
      <c r="BJ129" s="14" t="s">
        <v>87</v>
      </c>
      <c r="BK129" s="245">
        <f>ROUND(I129*H129,2)</f>
        <v>0</v>
      </c>
      <c r="BL129" s="14" t="s">
        <v>778</v>
      </c>
      <c r="BM129" s="244" t="s">
        <v>1139</v>
      </c>
    </row>
    <row r="130" s="2" customFormat="1">
      <c r="A130" s="35"/>
      <c r="B130" s="36"/>
      <c r="C130" s="37"/>
      <c r="D130" s="246" t="s">
        <v>142</v>
      </c>
      <c r="E130" s="37"/>
      <c r="F130" s="247" t="s">
        <v>1082</v>
      </c>
      <c r="G130" s="37"/>
      <c r="H130" s="37"/>
      <c r="I130" s="151"/>
      <c r="J130" s="37"/>
      <c r="K130" s="37"/>
      <c r="L130" s="41"/>
      <c r="M130" s="248"/>
      <c r="N130" s="249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142</v>
      </c>
      <c r="AU130" s="14" t="s">
        <v>87</v>
      </c>
    </row>
    <row r="131" s="2" customFormat="1">
      <c r="A131" s="35"/>
      <c r="B131" s="36"/>
      <c r="C131" s="37"/>
      <c r="D131" s="246" t="s">
        <v>143</v>
      </c>
      <c r="E131" s="37"/>
      <c r="F131" s="250" t="s">
        <v>1134</v>
      </c>
      <c r="G131" s="37"/>
      <c r="H131" s="37"/>
      <c r="I131" s="151"/>
      <c r="J131" s="37"/>
      <c r="K131" s="37"/>
      <c r="L131" s="41"/>
      <c r="M131" s="248"/>
      <c r="N131" s="249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143</v>
      </c>
      <c r="AU131" s="14" t="s">
        <v>87</v>
      </c>
    </row>
    <row r="132" s="2" customFormat="1" ht="44.25" customHeight="1">
      <c r="A132" s="35"/>
      <c r="B132" s="36"/>
      <c r="C132" s="251" t="s">
        <v>156</v>
      </c>
      <c r="D132" s="251" t="s">
        <v>145</v>
      </c>
      <c r="E132" s="252" t="s">
        <v>1140</v>
      </c>
      <c r="F132" s="253" t="s">
        <v>1141</v>
      </c>
      <c r="G132" s="254" t="s">
        <v>139</v>
      </c>
      <c r="H132" s="255">
        <v>2</v>
      </c>
      <c r="I132" s="256"/>
      <c r="J132" s="257">
        <f>ROUND(I132*H132,2)</f>
        <v>0</v>
      </c>
      <c r="K132" s="253" t="s">
        <v>148</v>
      </c>
      <c r="L132" s="41"/>
      <c r="M132" s="258" t="s">
        <v>1</v>
      </c>
      <c r="N132" s="259" t="s">
        <v>45</v>
      </c>
      <c r="O132" s="88"/>
      <c r="P132" s="242">
        <f>O132*H132</f>
        <v>0</v>
      </c>
      <c r="Q132" s="242">
        <v>0</v>
      </c>
      <c r="R132" s="242">
        <f>Q132*H132</f>
        <v>0</v>
      </c>
      <c r="S132" s="242">
        <v>0</v>
      </c>
      <c r="T132" s="24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4" t="s">
        <v>87</v>
      </c>
      <c r="AT132" s="244" t="s">
        <v>145</v>
      </c>
      <c r="AU132" s="244" t="s">
        <v>87</v>
      </c>
      <c r="AY132" s="14" t="s">
        <v>136</v>
      </c>
      <c r="BE132" s="245">
        <f>IF(N132="základní",J132,0)</f>
        <v>0</v>
      </c>
      <c r="BF132" s="245">
        <f>IF(N132="snížená",J132,0)</f>
        <v>0</v>
      </c>
      <c r="BG132" s="245">
        <f>IF(N132="zákl. přenesená",J132,0)</f>
        <v>0</v>
      </c>
      <c r="BH132" s="245">
        <f>IF(N132="sníž. přenesená",J132,0)</f>
        <v>0</v>
      </c>
      <c r="BI132" s="245">
        <f>IF(N132="nulová",J132,0)</f>
        <v>0</v>
      </c>
      <c r="BJ132" s="14" t="s">
        <v>87</v>
      </c>
      <c r="BK132" s="245">
        <f>ROUND(I132*H132,2)</f>
        <v>0</v>
      </c>
      <c r="BL132" s="14" t="s">
        <v>87</v>
      </c>
      <c r="BM132" s="244" t="s">
        <v>1142</v>
      </c>
    </row>
    <row r="133" s="2" customFormat="1">
      <c r="A133" s="35"/>
      <c r="B133" s="36"/>
      <c r="C133" s="37"/>
      <c r="D133" s="246" t="s">
        <v>142</v>
      </c>
      <c r="E133" s="37"/>
      <c r="F133" s="247" t="s">
        <v>1141</v>
      </c>
      <c r="G133" s="37"/>
      <c r="H133" s="37"/>
      <c r="I133" s="151"/>
      <c r="J133" s="37"/>
      <c r="K133" s="37"/>
      <c r="L133" s="41"/>
      <c r="M133" s="248"/>
      <c r="N133" s="249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142</v>
      </c>
      <c r="AU133" s="14" t="s">
        <v>87</v>
      </c>
    </row>
    <row r="134" s="2" customFormat="1">
      <c r="A134" s="35"/>
      <c r="B134" s="36"/>
      <c r="C134" s="37"/>
      <c r="D134" s="246" t="s">
        <v>143</v>
      </c>
      <c r="E134" s="37"/>
      <c r="F134" s="250" t="s">
        <v>1138</v>
      </c>
      <c r="G134" s="37"/>
      <c r="H134" s="37"/>
      <c r="I134" s="151"/>
      <c r="J134" s="37"/>
      <c r="K134" s="37"/>
      <c r="L134" s="41"/>
      <c r="M134" s="248"/>
      <c r="N134" s="249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143</v>
      </c>
      <c r="AU134" s="14" t="s">
        <v>87</v>
      </c>
    </row>
    <row r="135" s="2" customFormat="1" ht="21.75" customHeight="1">
      <c r="A135" s="35"/>
      <c r="B135" s="36"/>
      <c r="C135" s="251" t="s">
        <v>162</v>
      </c>
      <c r="D135" s="251" t="s">
        <v>145</v>
      </c>
      <c r="E135" s="252" t="s">
        <v>1143</v>
      </c>
      <c r="F135" s="253" t="s">
        <v>1144</v>
      </c>
      <c r="G135" s="254" t="s">
        <v>139</v>
      </c>
      <c r="H135" s="255">
        <v>1</v>
      </c>
      <c r="I135" s="256"/>
      <c r="J135" s="257">
        <f>ROUND(I135*H135,2)</f>
        <v>0</v>
      </c>
      <c r="K135" s="253" t="s">
        <v>148</v>
      </c>
      <c r="L135" s="41"/>
      <c r="M135" s="258" t="s">
        <v>1</v>
      </c>
      <c r="N135" s="259" t="s">
        <v>45</v>
      </c>
      <c r="O135" s="88"/>
      <c r="P135" s="242">
        <f>O135*H135</f>
        <v>0</v>
      </c>
      <c r="Q135" s="242">
        <v>0</v>
      </c>
      <c r="R135" s="242">
        <f>Q135*H135</f>
        <v>0</v>
      </c>
      <c r="S135" s="242">
        <v>0</v>
      </c>
      <c r="T135" s="24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4" t="s">
        <v>87</v>
      </c>
      <c r="AT135" s="244" t="s">
        <v>145</v>
      </c>
      <c r="AU135" s="244" t="s">
        <v>87</v>
      </c>
      <c r="AY135" s="14" t="s">
        <v>136</v>
      </c>
      <c r="BE135" s="245">
        <f>IF(N135="základní",J135,0)</f>
        <v>0</v>
      </c>
      <c r="BF135" s="245">
        <f>IF(N135="snížená",J135,0)</f>
        <v>0</v>
      </c>
      <c r="BG135" s="245">
        <f>IF(N135="zákl. přenesená",J135,0)</f>
        <v>0</v>
      </c>
      <c r="BH135" s="245">
        <f>IF(N135="sníž. přenesená",J135,0)</f>
        <v>0</v>
      </c>
      <c r="BI135" s="245">
        <f>IF(N135="nulová",J135,0)</f>
        <v>0</v>
      </c>
      <c r="BJ135" s="14" t="s">
        <v>87</v>
      </c>
      <c r="BK135" s="245">
        <f>ROUND(I135*H135,2)</f>
        <v>0</v>
      </c>
      <c r="BL135" s="14" t="s">
        <v>87</v>
      </c>
      <c r="BM135" s="244" t="s">
        <v>1145</v>
      </c>
    </row>
    <row r="136" s="2" customFormat="1">
      <c r="A136" s="35"/>
      <c r="B136" s="36"/>
      <c r="C136" s="37"/>
      <c r="D136" s="246" t="s">
        <v>142</v>
      </c>
      <c r="E136" s="37"/>
      <c r="F136" s="247" t="s">
        <v>1146</v>
      </c>
      <c r="G136" s="37"/>
      <c r="H136" s="37"/>
      <c r="I136" s="151"/>
      <c r="J136" s="37"/>
      <c r="K136" s="37"/>
      <c r="L136" s="41"/>
      <c r="M136" s="248"/>
      <c r="N136" s="249"/>
      <c r="O136" s="88"/>
      <c r="P136" s="88"/>
      <c r="Q136" s="88"/>
      <c r="R136" s="88"/>
      <c r="S136" s="88"/>
      <c r="T136" s="89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4" t="s">
        <v>142</v>
      </c>
      <c r="AU136" s="14" t="s">
        <v>87</v>
      </c>
    </row>
    <row r="137" s="2" customFormat="1">
      <c r="A137" s="35"/>
      <c r="B137" s="36"/>
      <c r="C137" s="37"/>
      <c r="D137" s="246" t="s">
        <v>143</v>
      </c>
      <c r="E137" s="37"/>
      <c r="F137" s="250" t="s">
        <v>1138</v>
      </c>
      <c r="G137" s="37"/>
      <c r="H137" s="37"/>
      <c r="I137" s="151"/>
      <c r="J137" s="37"/>
      <c r="K137" s="37"/>
      <c r="L137" s="41"/>
      <c r="M137" s="260"/>
      <c r="N137" s="261"/>
      <c r="O137" s="262"/>
      <c r="P137" s="262"/>
      <c r="Q137" s="262"/>
      <c r="R137" s="262"/>
      <c r="S137" s="262"/>
      <c r="T137" s="26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143</v>
      </c>
      <c r="AU137" s="14" t="s">
        <v>87</v>
      </c>
    </row>
    <row r="138" s="2" customFormat="1" ht="6.96" customHeight="1">
      <c r="A138" s="35"/>
      <c r="B138" s="63"/>
      <c r="C138" s="64"/>
      <c r="D138" s="64"/>
      <c r="E138" s="64"/>
      <c r="F138" s="64"/>
      <c r="G138" s="64"/>
      <c r="H138" s="64"/>
      <c r="I138" s="189"/>
      <c r="J138" s="64"/>
      <c r="K138" s="64"/>
      <c r="L138" s="41"/>
      <c r="M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</sheetData>
  <sheetProtection sheet="1" autoFilter="0" formatColumns="0" formatRows="0" objects="1" scenarios="1" spinCount="100000" saltValue="qIFh3mM/20TK+9cEE7CEX168G/r3rTXu5Vk6h49puRJUDIACK5NS2inA1gvzjRWUIc9FDV0bhApjXibdwV+QbA==" hashValue="P9jz8NLuRyL9Lu5Dtg9gEIPTqHT6FVq3kh+ZQFhlyf14zstSemUODcO3feZ1AGTPBzelIMbj1TESIEbFNh50pA==" algorithmName="SHA-512" password="CC35"/>
  <autoFilter ref="C120:K13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Švejda Roman</dc:creator>
  <cp:lastModifiedBy>Švejda Roman</cp:lastModifiedBy>
  <dcterms:created xsi:type="dcterms:W3CDTF">2020-07-14T11:09:24Z</dcterms:created>
  <dcterms:modified xsi:type="dcterms:W3CDTF">2020-07-14T11:09:29Z</dcterms:modified>
</cp:coreProperties>
</file>